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prace\Rozpočty( od zoltana)\Rozpočty\MUDRA zateplení tělocvičny TGM\aktualizace a odmazání konkretizace prvků 30.1.2024\"/>
    </mc:Choice>
  </mc:AlternateContent>
  <bookViews>
    <workbookView xWindow="0" yWindow="0" windowWidth="0" windowHeight="0"/>
  </bookViews>
  <sheets>
    <sheet name="Rekapitulace stavby" sheetId="1" r:id="rId1"/>
    <sheet name="SO 00 - Vedlejší rozpočto..." sheetId="2" r:id="rId2"/>
    <sheet name="SO 01 - Sadové úpravy a d..." sheetId="3" r:id="rId3"/>
    <sheet name="SO 02 - Stavební část- fa..." sheetId="4" r:id="rId4"/>
    <sheet name="SO 04 - VZT" sheetId="5" r:id="rId5"/>
    <sheet name="SO 05 - Elektro"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'SO 00 - Vedlejší rozpočto...'!$C$121:$K$144</definedName>
    <definedName name="_xlnm.Print_Area" localSheetId="1">'SO 00 - Vedlejší rozpočto...'!$C$4:$J$76,'SO 00 - Vedlejší rozpočto...'!$C$82:$J$103,'SO 00 - Vedlejší rozpočto...'!$C$109:$J$144</definedName>
    <definedName name="_xlnm.Print_Titles" localSheetId="1">'SO 00 - Vedlejší rozpočto...'!$121:$121</definedName>
    <definedName name="_xlnm._FilterDatabase" localSheetId="2" hidden="1">'SO 01 - Sadové úpravy a d...'!$C$118:$K$167</definedName>
    <definedName name="_xlnm.Print_Area" localSheetId="2">'SO 01 - Sadové úpravy a d...'!$C$4:$J$76,'SO 01 - Sadové úpravy a d...'!$C$82:$J$100,'SO 01 - Sadové úpravy a d...'!$C$106:$J$167</definedName>
    <definedName name="_xlnm.Print_Titles" localSheetId="2">'SO 01 - Sadové úpravy a d...'!$118:$118</definedName>
    <definedName name="_xlnm._FilterDatabase" localSheetId="3" hidden="1">'SO 02 - Stavební část- fa...'!$C$137:$K$578</definedName>
    <definedName name="_xlnm.Print_Area" localSheetId="3">'SO 02 - Stavební část- fa...'!$C$4:$J$76,'SO 02 - Stavební část- fa...'!$C$82:$J$119,'SO 02 - Stavební část- fa...'!$C$125:$J$578</definedName>
    <definedName name="_xlnm.Print_Titles" localSheetId="3">'SO 02 - Stavební část- fa...'!$137:$137</definedName>
    <definedName name="_xlnm._FilterDatabase" localSheetId="4" hidden="1">'SO 04 - VZT'!$C$128:$K$178</definedName>
    <definedName name="_xlnm.Print_Area" localSheetId="4">'SO 04 - VZT'!$C$4:$J$76,'SO 04 - VZT'!$C$82:$J$110,'SO 04 - VZT'!$C$116:$J$178</definedName>
    <definedName name="_xlnm.Print_Titles" localSheetId="4">'SO 04 - VZT'!$128:$128</definedName>
    <definedName name="_xlnm._FilterDatabase" localSheetId="5" hidden="1">'SO 05 - Elektro'!$C$122:$K$184</definedName>
    <definedName name="_xlnm.Print_Area" localSheetId="5">'SO 05 - Elektro'!$C$4:$J$76,'SO 05 - Elektro'!$C$82:$J$104,'SO 05 - Elektro'!$C$110:$J$184</definedName>
    <definedName name="_xlnm.Print_Titles" localSheetId="5">'SO 05 - Elektro'!$122:$122</definedName>
  </definedNames>
  <calcPr/>
</workbook>
</file>

<file path=xl/calcChain.xml><?xml version="1.0" encoding="utf-8"?>
<calcChain xmlns="http://schemas.openxmlformats.org/spreadsheetml/2006/main">
  <c i="6" l="1" r="J37"/>
  <c r="J36"/>
  <c i="1" r="AY99"/>
  <c i="6" r="J35"/>
  <c i="1" r="AX99"/>
  <c i="6" r="BI184"/>
  <c r="BH184"/>
  <c r="BG184"/>
  <c r="BF184"/>
  <c r="T184"/>
  <c r="R184"/>
  <c r="P184"/>
  <c r="BI180"/>
  <c r="BH180"/>
  <c r="BG180"/>
  <c r="BF180"/>
  <c r="T180"/>
  <c r="R180"/>
  <c r="P180"/>
  <c r="BI175"/>
  <c r="BH175"/>
  <c r="BG175"/>
  <c r="BF175"/>
  <c r="T175"/>
  <c r="R175"/>
  <c r="P175"/>
  <c r="BI171"/>
  <c r="BH171"/>
  <c r="BG171"/>
  <c r="BF171"/>
  <c r="T171"/>
  <c r="R171"/>
  <c r="P171"/>
  <c r="BI169"/>
  <c r="BH169"/>
  <c r="BG169"/>
  <c r="BF169"/>
  <c r="T169"/>
  <c r="R169"/>
  <c r="P169"/>
  <c r="BI167"/>
  <c r="BH167"/>
  <c r="BG167"/>
  <c r="BF167"/>
  <c r="T167"/>
  <c r="R167"/>
  <c r="P167"/>
  <c r="BI165"/>
  <c r="BH165"/>
  <c r="BG165"/>
  <c r="BF165"/>
  <c r="T165"/>
  <c r="R165"/>
  <c r="P165"/>
  <c r="BI164"/>
  <c r="BH164"/>
  <c r="BG164"/>
  <c r="BF164"/>
  <c r="T164"/>
  <c r="R164"/>
  <c r="P164"/>
  <c r="BI163"/>
  <c r="BH163"/>
  <c r="BG163"/>
  <c r="BF163"/>
  <c r="T163"/>
  <c r="R163"/>
  <c r="P163"/>
  <c r="BI162"/>
  <c r="BH162"/>
  <c r="BG162"/>
  <c r="BF162"/>
  <c r="T162"/>
  <c r="R162"/>
  <c r="P162"/>
  <c r="BI160"/>
  <c r="BH160"/>
  <c r="BG160"/>
  <c r="BF160"/>
  <c r="T160"/>
  <c r="R160"/>
  <c r="P160"/>
  <c r="BI158"/>
  <c r="BH158"/>
  <c r="BG158"/>
  <c r="BF158"/>
  <c r="T158"/>
  <c r="R158"/>
  <c r="P158"/>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29"/>
  <c r="BH129"/>
  <c r="BG129"/>
  <c r="BF129"/>
  <c r="T129"/>
  <c r="R129"/>
  <c r="P129"/>
  <c r="BI128"/>
  <c r="BH128"/>
  <c r="BG128"/>
  <c r="BF128"/>
  <c r="T128"/>
  <c r="R128"/>
  <c r="P128"/>
  <c r="BI127"/>
  <c r="BH127"/>
  <c r="BG127"/>
  <c r="BF127"/>
  <c r="T127"/>
  <c r="R127"/>
  <c r="P127"/>
  <c r="BI126"/>
  <c r="BH126"/>
  <c r="BG126"/>
  <c r="BF126"/>
  <c r="T126"/>
  <c r="R126"/>
  <c r="P126"/>
  <c r="J120"/>
  <c r="J119"/>
  <c r="F119"/>
  <c r="F117"/>
  <c r="E115"/>
  <c r="J92"/>
  <c r="J91"/>
  <c r="F91"/>
  <c r="F89"/>
  <c r="E87"/>
  <c r="J18"/>
  <c r="E18"/>
  <c r="F92"/>
  <c r="J17"/>
  <c r="J12"/>
  <c r="J117"/>
  <c r="E7"/>
  <c r="E85"/>
  <c i="5" r="J37"/>
  <c r="J36"/>
  <c i="1" r="AY98"/>
  <c i="5" r="J35"/>
  <c i="1" r="AX98"/>
  <c i="5" r="BI178"/>
  <c r="BH178"/>
  <c r="BG178"/>
  <c r="BF178"/>
  <c r="T178"/>
  <c r="R178"/>
  <c r="P178"/>
  <c r="BI177"/>
  <c r="BH177"/>
  <c r="BG177"/>
  <c r="BF177"/>
  <c r="T177"/>
  <c r="R177"/>
  <c r="P177"/>
  <c r="BI176"/>
  <c r="BH176"/>
  <c r="BG176"/>
  <c r="BF176"/>
  <c r="T176"/>
  <c r="R176"/>
  <c r="P176"/>
  <c r="BI175"/>
  <c r="BH175"/>
  <c r="BG175"/>
  <c r="BF175"/>
  <c r="T175"/>
  <c r="R175"/>
  <c r="P175"/>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59"/>
  <c r="BH159"/>
  <c r="BG159"/>
  <c r="BF159"/>
  <c r="T159"/>
  <c r="T158"/>
  <c r="R159"/>
  <c r="R158"/>
  <c r="P159"/>
  <c r="P158"/>
  <c r="BI157"/>
  <c r="BH157"/>
  <c r="BG157"/>
  <c r="BF157"/>
  <c r="T157"/>
  <c r="T156"/>
  <c r="R157"/>
  <c r="R156"/>
  <c r="P157"/>
  <c r="P156"/>
  <c r="BI154"/>
  <c r="BH154"/>
  <c r="BG154"/>
  <c r="BF154"/>
  <c r="T154"/>
  <c r="R154"/>
  <c r="P154"/>
  <c r="BI152"/>
  <c r="BH152"/>
  <c r="BG152"/>
  <c r="BF152"/>
  <c r="T152"/>
  <c r="R152"/>
  <c r="P152"/>
  <c r="BI149"/>
  <c r="BH149"/>
  <c r="BG149"/>
  <c r="BF149"/>
  <c r="T149"/>
  <c r="R149"/>
  <c r="P149"/>
  <c r="BI147"/>
  <c r="BH147"/>
  <c r="BG147"/>
  <c r="BF147"/>
  <c r="T147"/>
  <c r="R147"/>
  <c r="P147"/>
  <c r="BI144"/>
  <c r="BH144"/>
  <c r="BG144"/>
  <c r="BF144"/>
  <c r="T144"/>
  <c r="R144"/>
  <c r="P144"/>
  <c r="BI142"/>
  <c r="BH142"/>
  <c r="BG142"/>
  <c r="BF142"/>
  <c r="T142"/>
  <c r="R142"/>
  <c r="P142"/>
  <c r="BI140"/>
  <c r="BH140"/>
  <c r="BG140"/>
  <c r="BF140"/>
  <c r="T140"/>
  <c r="R140"/>
  <c r="P140"/>
  <c r="BI139"/>
  <c r="BH139"/>
  <c r="BG139"/>
  <c r="BF139"/>
  <c r="T139"/>
  <c r="R139"/>
  <c r="P139"/>
  <c r="BI137"/>
  <c r="BH137"/>
  <c r="BG137"/>
  <c r="BF137"/>
  <c r="T137"/>
  <c r="T136"/>
  <c r="R137"/>
  <c r="R136"/>
  <c r="P137"/>
  <c r="P136"/>
  <c r="BI135"/>
  <c r="BH135"/>
  <c r="BG135"/>
  <c r="BF135"/>
  <c r="T135"/>
  <c r="T134"/>
  <c r="R135"/>
  <c r="R134"/>
  <c r="P135"/>
  <c r="P134"/>
  <c r="BI133"/>
  <c r="BH133"/>
  <c r="BG133"/>
  <c r="BF133"/>
  <c r="T133"/>
  <c r="T132"/>
  <c r="R133"/>
  <c r="R132"/>
  <c r="P133"/>
  <c r="P132"/>
  <c r="BI131"/>
  <c r="BH131"/>
  <c r="BG131"/>
  <c r="BF131"/>
  <c r="T131"/>
  <c r="R131"/>
  <c r="P131"/>
  <c r="J126"/>
  <c r="J125"/>
  <c r="F125"/>
  <c r="F123"/>
  <c r="E121"/>
  <c r="J92"/>
  <c r="J91"/>
  <c r="F91"/>
  <c r="F89"/>
  <c r="E87"/>
  <c r="J18"/>
  <c r="E18"/>
  <c r="F126"/>
  <c r="J17"/>
  <c r="J12"/>
  <c r="J89"/>
  <c r="E7"/>
  <c r="E119"/>
  <c i="4" r="J37"/>
  <c r="J36"/>
  <c i="1" r="AY97"/>
  <c i="4" r="J35"/>
  <c i="1" r="AX97"/>
  <c i="4" r="BI577"/>
  <c r="BH577"/>
  <c r="BG577"/>
  <c r="BF577"/>
  <c r="T577"/>
  <c r="R577"/>
  <c r="P577"/>
  <c r="BI572"/>
  <c r="BH572"/>
  <c r="BG572"/>
  <c r="BF572"/>
  <c r="T572"/>
  <c r="R572"/>
  <c r="P572"/>
  <c r="BI568"/>
  <c r="BH568"/>
  <c r="BG568"/>
  <c r="BF568"/>
  <c r="T568"/>
  <c r="R568"/>
  <c r="P568"/>
  <c r="BI564"/>
  <c r="BH564"/>
  <c r="BG564"/>
  <c r="BF564"/>
  <c r="T564"/>
  <c r="R564"/>
  <c r="P564"/>
  <c r="BI562"/>
  <c r="BH562"/>
  <c r="BG562"/>
  <c r="BF562"/>
  <c r="T562"/>
  <c r="R562"/>
  <c r="P562"/>
  <c r="BI558"/>
  <c r="BH558"/>
  <c r="BG558"/>
  <c r="BF558"/>
  <c r="T558"/>
  <c r="R558"/>
  <c r="P558"/>
  <c r="BI555"/>
  <c r="BH555"/>
  <c r="BG555"/>
  <c r="BF555"/>
  <c r="T555"/>
  <c r="R555"/>
  <c r="P555"/>
  <c r="BI548"/>
  <c r="BH548"/>
  <c r="BG548"/>
  <c r="BF548"/>
  <c r="T548"/>
  <c r="R548"/>
  <c r="P548"/>
  <c r="BI542"/>
  <c r="BH542"/>
  <c r="BG542"/>
  <c r="BF542"/>
  <c r="T542"/>
  <c r="R542"/>
  <c r="P542"/>
  <c r="BI536"/>
  <c r="BH536"/>
  <c r="BG536"/>
  <c r="BF536"/>
  <c r="T536"/>
  <c r="R536"/>
  <c r="P536"/>
  <c r="BI532"/>
  <c r="BH532"/>
  <c r="BG532"/>
  <c r="BF532"/>
  <c r="T532"/>
  <c r="R532"/>
  <c r="P532"/>
  <c r="BI527"/>
  <c r="BH527"/>
  <c r="BG527"/>
  <c r="BF527"/>
  <c r="T527"/>
  <c r="R527"/>
  <c r="P527"/>
  <c r="BI523"/>
  <c r="BH523"/>
  <c r="BG523"/>
  <c r="BF523"/>
  <c r="T523"/>
  <c r="R523"/>
  <c r="P523"/>
  <c r="BI521"/>
  <c r="BH521"/>
  <c r="BG521"/>
  <c r="BF521"/>
  <c r="T521"/>
  <c r="R521"/>
  <c r="P521"/>
  <c r="BI520"/>
  <c r="BH520"/>
  <c r="BG520"/>
  <c r="BF520"/>
  <c r="T520"/>
  <c r="R520"/>
  <c r="P520"/>
  <c r="BI516"/>
  <c r="BH516"/>
  <c r="BG516"/>
  <c r="BF516"/>
  <c r="T516"/>
  <c r="R516"/>
  <c r="P516"/>
  <c r="BI511"/>
  <c r="BH511"/>
  <c r="BG511"/>
  <c r="BF511"/>
  <c r="T511"/>
  <c r="R511"/>
  <c r="P511"/>
  <c r="BI506"/>
  <c r="BH506"/>
  <c r="BG506"/>
  <c r="BF506"/>
  <c r="T506"/>
  <c r="R506"/>
  <c r="P506"/>
  <c r="BI498"/>
  <c r="BH498"/>
  <c r="BG498"/>
  <c r="BF498"/>
  <c r="T498"/>
  <c r="R498"/>
  <c r="P498"/>
  <c r="BI496"/>
  <c r="BH496"/>
  <c r="BG496"/>
  <c r="BF496"/>
  <c r="T496"/>
  <c r="R496"/>
  <c r="P496"/>
  <c r="BI492"/>
  <c r="BH492"/>
  <c r="BG492"/>
  <c r="BF492"/>
  <c r="T492"/>
  <c r="R492"/>
  <c r="P492"/>
  <c r="BI489"/>
  <c r="BH489"/>
  <c r="BG489"/>
  <c r="BF489"/>
  <c r="T489"/>
  <c r="R489"/>
  <c r="P489"/>
  <c r="BI487"/>
  <c r="BH487"/>
  <c r="BG487"/>
  <c r="BF487"/>
  <c r="T487"/>
  <c r="R487"/>
  <c r="P487"/>
  <c r="BI484"/>
  <c r="BH484"/>
  <c r="BG484"/>
  <c r="BF484"/>
  <c r="T484"/>
  <c r="R484"/>
  <c r="P484"/>
  <c r="BI481"/>
  <c r="BH481"/>
  <c r="BG481"/>
  <c r="BF481"/>
  <c r="T481"/>
  <c r="R481"/>
  <c r="P481"/>
  <c r="BI479"/>
  <c r="BH479"/>
  <c r="BG479"/>
  <c r="BF479"/>
  <c r="T479"/>
  <c r="R479"/>
  <c r="P479"/>
  <c r="BI477"/>
  <c r="BH477"/>
  <c r="BG477"/>
  <c r="BF477"/>
  <c r="T477"/>
  <c r="R477"/>
  <c r="P477"/>
  <c r="BI475"/>
  <c r="BH475"/>
  <c r="BG475"/>
  <c r="BF475"/>
  <c r="T475"/>
  <c r="R475"/>
  <c r="P475"/>
  <c r="BI469"/>
  <c r="BH469"/>
  <c r="BG469"/>
  <c r="BF469"/>
  <c r="T469"/>
  <c r="R469"/>
  <c r="P469"/>
  <c r="BI464"/>
  <c r="BH464"/>
  <c r="BG464"/>
  <c r="BF464"/>
  <c r="T464"/>
  <c r="R464"/>
  <c r="P464"/>
  <c r="BI461"/>
  <c r="BH461"/>
  <c r="BG461"/>
  <c r="BF461"/>
  <c r="T461"/>
  <c r="R461"/>
  <c r="P461"/>
  <c r="BI460"/>
  <c r="BH460"/>
  <c r="BG460"/>
  <c r="BF460"/>
  <c r="T460"/>
  <c r="R460"/>
  <c r="P460"/>
  <c r="BI456"/>
  <c r="BH456"/>
  <c r="BG456"/>
  <c r="BF456"/>
  <c r="T456"/>
  <c r="R456"/>
  <c r="P456"/>
  <c r="BI455"/>
  <c r="BH455"/>
  <c r="BG455"/>
  <c r="BF455"/>
  <c r="T455"/>
  <c r="R455"/>
  <c r="P455"/>
  <c r="BI451"/>
  <c r="BH451"/>
  <c r="BG451"/>
  <c r="BF451"/>
  <c r="T451"/>
  <c r="R451"/>
  <c r="P451"/>
  <c r="BI446"/>
  <c r="BH446"/>
  <c r="BG446"/>
  <c r="BF446"/>
  <c r="T446"/>
  <c r="R446"/>
  <c r="P446"/>
  <c r="BI442"/>
  <c r="BH442"/>
  <c r="BG442"/>
  <c r="BF442"/>
  <c r="T442"/>
  <c r="R442"/>
  <c r="P442"/>
  <c r="BI437"/>
  <c r="BH437"/>
  <c r="BG437"/>
  <c r="BF437"/>
  <c r="T437"/>
  <c r="R437"/>
  <c r="P437"/>
  <c r="BI433"/>
  <c r="BH433"/>
  <c r="BG433"/>
  <c r="BF433"/>
  <c r="T433"/>
  <c r="R433"/>
  <c r="P433"/>
  <c r="BI430"/>
  <c r="BH430"/>
  <c r="BG430"/>
  <c r="BF430"/>
  <c r="T430"/>
  <c r="T429"/>
  <c r="R430"/>
  <c r="R429"/>
  <c r="P430"/>
  <c r="P429"/>
  <c r="BI427"/>
  <c r="BH427"/>
  <c r="BG427"/>
  <c r="BF427"/>
  <c r="T427"/>
  <c r="R427"/>
  <c r="P427"/>
  <c r="BI425"/>
  <c r="BH425"/>
  <c r="BG425"/>
  <c r="BF425"/>
  <c r="T425"/>
  <c r="R425"/>
  <c r="P425"/>
  <c r="BI423"/>
  <c r="BH423"/>
  <c r="BG423"/>
  <c r="BF423"/>
  <c r="T423"/>
  <c r="R423"/>
  <c r="P423"/>
  <c r="BI421"/>
  <c r="BH421"/>
  <c r="BG421"/>
  <c r="BF421"/>
  <c r="T421"/>
  <c r="R421"/>
  <c r="P421"/>
  <c r="BI416"/>
  <c r="BH416"/>
  <c r="BG416"/>
  <c r="BF416"/>
  <c r="T416"/>
  <c r="R416"/>
  <c r="P416"/>
  <c r="BI415"/>
  <c r="BH415"/>
  <c r="BG415"/>
  <c r="BF415"/>
  <c r="T415"/>
  <c r="R415"/>
  <c r="P415"/>
  <c r="BI413"/>
  <c r="BH413"/>
  <c r="BG413"/>
  <c r="BF413"/>
  <c r="T413"/>
  <c r="R413"/>
  <c r="P413"/>
  <c r="BI410"/>
  <c r="BH410"/>
  <c r="BG410"/>
  <c r="BF410"/>
  <c r="T410"/>
  <c r="R410"/>
  <c r="P410"/>
  <c r="BI408"/>
  <c r="BH408"/>
  <c r="BG408"/>
  <c r="BF408"/>
  <c r="T408"/>
  <c r="R408"/>
  <c r="P408"/>
  <c r="BI406"/>
  <c r="BH406"/>
  <c r="BG406"/>
  <c r="BF406"/>
  <c r="T406"/>
  <c r="R406"/>
  <c r="P406"/>
  <c r="BI402"/>
  <c r="BH402"/>
  <c r="BG402"/>
  <c r="BF402"/>
  <c r="T402"/>
  <c r="R402"/>
  <c r="P402"/>
  <c r="BI399"/>
  <c r="BH399"/>
  <c r="BG399"/>
  <c r="BF399"/>
  <c r="T399"/>
  <c r="R399"/>
  <c r="P399"/>
  <c r="BI398"/>
  <c r="BH398"/>
  <c r="BG398"/>
  <c r="BF398"/>
  <c r="T398"/>
  <c r="R398"/>
  <c r="P398"/>
  <c r="BI395"/>
  <c r="BH395"/>
  <c r="BG395"/>
  <c r="BF395"/>
  <c r="T395"/>
  <c r="R395"/>
  <c r="P395"/>
  <c r="BI391"/>
  <c r="BH391"/>
  <c r="BG391"/>
  <c r="BF391"/>
  <c r="T391"/>
  <c r="R391"/>
  <c r="P391"/>
  <c r="BI386"/>
  <c r="BH386"/>
  <c r="BG386"/>
  <c r="BF386"/>
  <c r="T386"/>
  <c r="R386"/>
  <c r="P386"/>
  <c r="BI383"/>
  <c r="BH383"/>
  <c r="BG383"/>
  <c r="BF383"/>
  <c r="T383"/>
  <c r="R383"/>
  <c r="P383"/>
  <c r="BI380"/>
  <c r="BH380"/>
  <c r="BG380"/>
  <c r="BF380"/>
  <c r="T380"/>
  <c r="R380"/>
  <c r="P380"/>
  <c r="BI377"/>
  <c r="BH377"/>
  <c r="BG377"/>
  <c r="BF377"/>
  <c r="T377"/>
  <c r="R377"/>
  <c r="P377"/>
  <c r="BI374"/>
  <c r="BH374"/>
  <c r="BG374"/>
  <c r="BF374"/>
  <c r="T374"/>
  <c r="R374"/>
  <c r="P374"/>
  <c r="BI372"/>
  <c r="BH372"/>
  <c r="BG372"/>
  <c r="BF372"/>
  <c r="T372"/>
  <c r="R372"/>
  <c r="P372"/>
  <c r="BI370"/>
  <c r="BH370"/>
  <c r="BG370"/>
  <c r="BF370"/>
  <c r="T370"/>
  <c r="R370"/>
  <c r="P370"/>
  <c r="BI367"/>
  <c r="BH367"/>
  <c r="BG367"/>
  <c r="BF367"/>
  <c r="T367"/>
  <c r="R367"/>
  <c r="P367"/>
  <c r="BI366"/>
  <c r="BH366"/>
  <c r="BG366"/>
  <c r="BF366"/>
  <c r="T366"/>
  <c r="R366"/>
  <c r="P366"/>
  <c r="BI359"/>
  <c r="BH359"/>
  <c r="BG359"/>
  <c r="BF359"/>
  <c r="T359"/>
  <c r="R359"/>
  <c r="P359"/>
  <c r="BI354"/>
  <c r="BH354"/>
  <c r="BG354"/>
  <c r="BF354"/>
  <c r="T354"/>
  <c r="R354"/>
  <c r="P354"/>
  <c r="BI351"/>
  <c r="BH351"/>
  <c r="BG351"/>
  <c r="BF351"/>
  <c r="T351"/>
  <c r="R351"/>
  <c r="P351"/>
  <c r="BI344"/>
  <c r="BH344"/>
  <c r="BG344"/>
  <c r="BF344"/>
  <c r="T344"/>
  <c r="R344"/>
  <c r="P344"/>
  <c r="BI338"/>
  <c r="BH338"/>
  <c r="BG338"/>
  <c r="BF338"/>
  <c r="T338"/>
  <c r="R338"/>
  <c r="P338"/>
  <c r="BI332"/>
  <c r="BH332"/>
  <c r="BG332"/>
  <c r="BF332"/>
  <c r="T332"/>
  <c r="R332"/>
  <c r="P332"/>
  <c r="BI327"/>
  <c r="BH327"/>
  <c r="BG327"/>
  <c r="BF327"/>
  <c r="T327"/>
  <c r="R327"/>
  <c r="P327"/>
  <c r="BI324"/>
  <c r="BH324"/>
  <c r="BG324"/>
  <c r="BF324"/>
  <c r="T324"/>
  <c r="R324"/>
  <c r="P324"/>
  <c r="BI318"/>
  <c r="BH318"/>
  <c r="BG318"/>
  <c r="BF318"/>
  <c r="T318"/>
  <c r="R318"/>
  <c r="P318"/>
  <c r="BI311"/>
  <c r="BH311"/>
  <c r="BG311"/>
  <c r="BF311"/>
  <c r="T311"/>
  <c r="R311"/>
  <c r="P311"/>
  <c r="BI307"/>
  <c r="BH307"/>
  <c r="BG307"/>
  <c r="BF307"/>
  <c r="T307"/>
  <c r="R307"/>
  <c r="P307"/>
  <c r="BI303"/>
  <c r="BH303"/>
  <c r="BG303"/>
  <c r="BF303"/>
  <c r="T303"/>
  <c r="R303"/>
  <c r="P303"/>
  <c r="BI293"/>
  <c r="BH293"/>
  <c r="BG293"/>
  <c r="BF293"/>
  <c r="T293"/>
  <c r="R293"/>
  <c r="P293"/>
  <c r="BI291"/>
  <c r="BH291"/>
  <c r="BG291"/>
  <c r="BF291"/>
  <c r="T291"/>
  <c r="R291"/>
  <c r="P291"/>
  <c r="BI290"/>
  <c r="BH290"/>
  <c r="BG290"/>
  <c r="BF290"/>
  <c r="T290"/>
  <c r="R290"/>
  <c r="P290"/>
  <c r="BI278"/>
  <c r="BH278"/>
  <c r="BG278"/>
  <c r="BF278"/>
  <c r="T278"/>
  <c r="R278"/>
  <c r="P278"/>
  <c r="BI267"/>
  <c r="BH267"/>
  <c r="BG267"/>
  <c r="BF267"/>
  <c r="T267"/>
  <c r="R267"/>
  <c r="P267"/>
  <c r="BI257"/>
  <c r="BH257"/>
  <c r="BG257"/>
  <c r="BF257"/>
  <c r="T257"/>
  <c r="R257"/>
  <c r="P257"/>
  <c r="BI255"/>
  <c r="BH255"/>
  <c r="BG255"/>
  <c r="BF255"/>
  <c r="T255"/>
  <c r="R255"/>
  <c r="P255"/>
  <c r="BI250"/>
  <c r="BH250"/>
  <c r="BG250"/>
  <c r="BF250"/>
  <c r="T250"/>
  <c r="R250"/>
  <c r="P250"/>
  <c r="BI243"/>
  <c r="BH243"/>
  <c r="BG243"/>
  <c r="BF243"/>
  <c r="T243"/>
  <c r="R243"/>
  <c r="P243"/>
  <c r="BI237"/>
  <c r="BH237"/>
  <c r="BG237"/>
  <c r="BF237"/>
  <c r="T237"/>
  <c r="R237"/>
  <c r="P237"/>
  <c r="BI229"/>
  <c r="BH229"/>
  <c r="BG229"/>
  <c r="BF229"/>
  <c r="T229"/>
  <c r="R229"/>
  <c r="P229"/>
  <c r="BI227"/>
  <c r="BH227"/>
  <c r="BG227"/>
  <c r="BF227"/>
  <c r="T227"/>
  <c r="R227"/>
  <c r="P227"/>
  <c r="BI222"/>
  <c r="BH222"/>
  <c r="BG222"/>
  <c r="BF222"/>
  <c r="T222"/>
  <c r="R222"/>
  <c r="P222"/>
  <c r="BI219"/>
  <c r="BH219"/>
  <c r="BG219"/>
  <c r="BF219"/>
  <c r="T219"/>
  <c r="R219"/>
  <c r="P219"/>
  <c r="BI214"/>
  <c r="BH214"/>
  <c r="BG214"/>
  <c r="BF214"/>
  <c r="T214"/>
  <c r="R214"/>
  <c r="P214"/>
  <c r="BI202"/>
  <c r="BH202"/>
  <c r="BG202"/>
  <c r="BF202"/>
  <c r="T202"/>
  <c r="R202"/>
  <c r="P202"/>
  <c r="BI200"/>
  <c r="BH200"/>
  <c r="BG200"/>
  <c r="BF200"/>
  <c r="T200"/>
  <c r="R200"/>
  <c r="P200"/>
  <c r="BI198"/>
  <c r="BH198"/>
  <c r="BG198"/>
  <c r="BF198"/>
  <c r="T198"/>
  <c r="R198"/>
  <c r="P198"/>
  <c r="BI191"/>
  <c r="BH191"/>
  <c r="BG191"/>
  <c r="BF191"/>
  <c r="T191"/>
  <c r="R191"/>
  <c r="P191"/>
  <c r="BI190"/>
  <c r="BH190"/>
  <c r="BG190"/>
  <c r="BF190"/>
  <c r="T190"/>
  <c r="R190"/>
  <c r="P190"/>
  <c r="BI186"/>
  <c r="BH186"/>
  <c r="BG186"/>
  <c r="BF186"/>
  <c r="T186"/>
  <c r="R186"/>
  <c r="P186"/>
  <c r="BI179"/>
  <c r="BH179"/>
  <c r="BG179"/>
  <c r="BF179"/>
  <c r="T179"/>
  <c r="R179"/>
  <c r="P179"/>
  <c r="BI174"/>
  <c r="BH174"/>
  <c r="BG174"/>
  <c r="BF174"/>
  <c r="T174"/>
  <c r="R174"/>
  <c r="P174"/>
  <c r="BI169"/>
  <c r="BH169"/>
  <c r="BG169"/>
  <c r="BF169"/>
  <c r="T169"/>
  <c r="R169"/>
  <c r="P169"/>
  <c r="BI166"/>
  <c r="BH166"/>
  <c r="BG166"/>
  <c r="BF166"/>
  <c r="T166"/>
  <c r="R166"/>
  <c r="P166"/>
  <c r="BI163"/>
  <c r="BH163"/>
  <c r="BG163"/>
  <c r="BF163"/>
  <c r="T163"/>
  <c r="R163"/>
  <c r="P163"/>
  <c r="BI158"/>
  <c r="BH158"/>
  <c r="BG158"/>
  <c r="BF158"/>
  <c r="T158"/>
  <c r="T157"/>
  <c r="R158"/>
  <c r="R157"/>
  <c r="P158"/>
  <c r="P157"/>
  <c r="BI152"/>
  <c r="BH152"/>
  <c r="BG152"/>
  <c r="BF152"/>
  <c r="T152"/>
  <c r="R152"/>
  <c r="P152"/>
  <c r="BI148"/>
  <c r="BH148"/>
  <c r="BG148"/>
  <c r="BF148"/>
  <c r="T148"/>
  <c r="R148"/>
  <c r="P148"/>
  <c r="BI144"/>
  <c r="BH144"/>
  <c r="BG144"/>
  <c r="BF144"/>
  <c r="T144"/>
  <c r="R144"/>
  <c r="P144"/>
  <c r="BI141"/>
  <c r="BH141"/>
  <c r="BG141"/>
  <c r="BF141"/>
  <c r="T141"/>
  <c r="R141"/>
  <c r="P141"/>
  <c r="J135"/>
  <c r="J134"/>
  <c r="F134"/>
  <c r="F132"/>
  <c r="E130"/>
  <c r="J92"/>
  <c r="J91"/>
  <c r="F91"/>
  <c r="F89"/>
  <c r="E87"/>
  <c r="J18"/>
  <c r="E18"/>
  <c r="F92"/>
  <c r="J17"/>
  <c r="J12"/>
  <c r="J132"/>
  <c r="E7"/>
  <c r="E128"/>
  <c i="3" r="J37"/>
  <c r="J36"/>
  <c i="1" r="AY96"/>
  <c i="3" r="J35"/>
  <c i="1" r="AX96"/>
  <c i="3" r="BI167"/>
  <c r="BH167"/>
  <c r="BG167"/>
  <c r="BF167"/>
  <c r="T167"/>
  <c r="T166"/>
  <c r="R167"/>
  <c r="R166"/>
  <c r="P167"/>
  <c r="P166"/>
  <c r="BI163"/>
  <c r="BH163"/>
  <c r="BG163"/>
  <c r="BF163"/>
  <c r="T163"/>
  <c r="R163"/>
  <c r="P163"/>
  <c r="BI162"/>
  <c r="BH162"/>
  <c r="BG162"/>
  <c r="BF162"/>
  <c r="T162"/>
  <c r="R162"/>
  <c r="P162"/>
  <c r="BI157"/>
  <c r="BH157"/>
  <c r="BG157"/>
  <c r="BF157"/>
  <c r="T157"/>
  <c r="R157"/>
  <c r="P157"/>
  <c r="BI153"/>
  <c r="BH153"/>
  <c r="BG153"/>
  <c r="BF153"/>
  <c r="T153"/>
  <c r="R153"/>
  <c r="P153"/>
  <c r="BI147"/>
  <c r="BH147"/>
  <c r="BG147"/>
  <c r="BF147"/>
  <c r="T147"/>
  <c r="R147"/>
  <c r="P147"/>
  <c r="BI142"/>
  <c r="BH142"/>
  <c r="BG142"/>
  <c r="BF142"/>
  <c r="T142"/>
  <c r="R142"/>
  <c r="P142"/>
  <c r="BI140"/>
  <c r="BH140"/>
  <c r="BG140"/>
  <c r="BF140"/>
  <c r="T140"/>
  <c r="R140"/>
  <c r="P140"/>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2"/>
  <c r="BH122"/>
  <c r="BG122"/>
  <c r="BF122"/>
  <c r="T122"/>
  <c r="R122"/>
  <c r="P122"/>
  <c r="J116"/>
  <c r="J115"/>
  <c r="F115"/>
  <c r="F113"/>
  <c r="E111"/>
  <c r="J92"/>
  <c r="J91"/>
  <c r="F91"/>
  <c r="F89"/>
  <c r="E87"/>
  <c r="J18"/>
  <c r="E18"/>
  <c r="F116"/>
  <c r="J17"/>
  <c r="J12"/>
  <c r="J113"/>
  <c r="E7"/>
  <c r="E85"/>
  <c i="2" r="J37"/>
  <c r="J36"/>
  <c i="1" r="AY95"/>
  <c i="2" r="J35"/>
  <c i="1" r="AX95"/>
  <c i="2" r="BI144"/>
  <c r="BH144"/>
  <c r="BG144"/>
  <c r="BF144"/>
  <c r="T144"/>
  <c r="R144"/>
  <c r="P144"/>
  <c r="BI143"/>
  <c r="BH143"/>
  <c r="BG143"/>
  <c r="BF143"/>
  <c r="T143"/>
  <c r="R143"/>
  <c r="P143"/>
  <c r="BI141"/>
  <c r="BH141"/>
  <c r="BG141"/>
  <c r="BF141"/>
  <c r="T141"/>
  <c r="R141"/>
  <c r="P141"/>
  <c r="BI138"/>
  <c r="BH138"/>
  <c r="BG138"/>
  <c r="BF138"/>
  <c r="T138"/>
  <c r="R138"/>
  <c r="P138"/>
  <c r="BI137"/>
  <c r="BH137"/>
  <c r="BG137"/>
  <c r="BF137"/>
  <c r="T137"/>
  <c r="R137"/>
  <c r="P137"/>
  <c r="BI134"/>
  <c r="BH134"/>
  <c r="BG134"/>
  <c r="BF134"/>
  <c r="T134"/>
  <c r="R134"/>
  <c r="P134"/>
  <c r="BI132"/>
  <c r="BH132"/>
  <c r="BG132"/>
  <c r="BF132"/>
  <c r="T132"/>
  <c r="R132"/>
  <c r="P132"/>
  <c r="BI129"/>
  <c r="BH129"/>
  <c r="BG129"/>
  <c r="BF129"/>
  <c r="T129"/>
  <c r="T128"/>
  <c r="R129"/>
  <c r="R128"/>
  <c r="P129"/>
  <c r="P128"/>
  <c r="BI127"/>
  <c r="BH127"/>
  <c r="BG127"/>
  <c r="BF127"/>
  <c r="T127"/>
  <c r="R127"/>
  <c r="P127"/>
  <c r="BI126"/>
  <c r="BH126"/>
  <c r="BG126"/>
  <c r="BF126"/>
  <c r="T126"/>
  <c r="R126"/>
  <c r="P126"/>
  <c r="BI125"/>
  <c r="BH125"/>
  <c r="BG125"/>
  <c r="BF125"/>
  <c r="T125"/>
  <c r="R125"/>
  <c r="P125"/>
  <c r="J119"/>
  <c r="J118"/>
  <c r="F118"/>
  <c r="F116"/>
  <c r="E114"/>
  <c r="J92"/>
  <c r="J91"/>
  <c r="F91"/>
  <c r="F89"/>
  <c r="E87"/>
  <c r="J18"/>
  <c r="E18"/>
  <c r="F119"/>
  <c r="J17"/>
  <c r="J12"/>
  <c r="J89"/>
  <c r="E7"/>
  <c r="E85"/>
  <c i="1" r="L90"/>
  <c r="AM90"/>
  <c r="AM89"/>
  <c r="L89"/>
  <c r="AM87"/>
  <c r="L87"/>
  <c r="L85"/>
  <c r="L84"/>
  <c i="2" r="BK141"/>
  <c r="J125"/>
  <c r="BK132"/>
  <c i="3" r="J167"/>
  <c r="BK130"/>
  <c r="BK122"/>
  <c r="BK126"/>
  <c i="4" r="J523"/>
  <c r="BK399"/>
  <c r="J293"/>
  <c r="BK516"/>
  <c r="BK437"/>
  <c r="BK402"/>
  <c r="J250"/>
  <c r="J152"/>
  <c r="BK464"/>
  <c r="BK367"/>
  <c r="BK257"/>
  <c r="J521"/>
  <c r="J442"/>
  <c r="BK219"/>
  <c r="J402"/>
  <c r="J257"/>
  <c r="BK520"/>
  <c r="J423"/>
  <c r="J377"/>
  <c r="BK169"/>
  <c r="J421"/>
  <c r="BK148"/>
  <c r="J511"/>
  <c r="BK377"/>
  <c r="J200"/>
  <c i="5" r="BK164"/>
  <c r="J177"/>
  <c r="BK162"/>
  <c r="BK157"/>
  <c r="BK176"/>
  <c r="BK147"/>
  <c r="J142"/>
  <c r="BK165"/>
  <c i="6" r="BK158"/>
  <c r="J134"/>
  <c r="J144"/>
  <c r="J138"/>
  <c r="BK150"/>
  <c r="BK167"/>
  <c r="J143"/>
  <c r="BK145"/>
  <c r="BK129"/>
  <c r="BK135"/>
  <c i="2" r="J138"/>
  <c r="J126"/>
  <c r="J127"/>
  <c i="3" r="J140"/>
  <c r="J134"/>
  <c r="BK157"/>
  <c r="BK142"/>
  <c i="4" r="J564"/>
  <c r="BK410"/>
  <c r="BK344"/>
  <c r="J219"/>
  <c r="BK521"/>
  <c r="J455"/>
  <c r="BK391"/>
  <c r="BK307"/>
  <c r="BK179"/>
  <c r="J516"/>
  <c r="J475"/>
  <c r="J383"/>
  <c r="BK200"/>
  <c r="BK536"/>
  <c r="J416"/>
  <c r="BK327"/>
  <c r="J427"/>
  <c r="J267"/>
  <c r="J487"/>
  <c r="J408"/>
  <c r="J291"/>
  <c r="BK158"/>
  <c r="J477"/>
  <c r="J318"/>
  <c r="J141"/>
  <c r="J498"/>
  <c r="BK380"/>
  <c r="J222"/>
  <c r="J166"/>
  <c i="5" r="J135"/>
  <c r="BK159"/>
  <c r="J167"/>
  <c r="BK167"/>
  <c r="J131"/>
  <c r="J147"/>
  <c r="J171"/>
  <c i="6" r="J149"/>
  <c r="BK164"/>
  <c r="BK131"/>
  <c r="J137"/>
  <c r="BK165"/>
  <c r="J158"/>
  <c r="J127"/>
  <c r="J152"/>
  <c r="BK128"/>
  <c r="BK136"/>
  <c r="J140"/>
  <c i="2" r="J144"/>
  <c r="BK137"/>
  <c r="BK125"/>
  <c r="BK129"/>
  <c i="3" r="BK134"/>
  <c r="BK162"/>
  <c r="BK140"/>
  <c r="BK163"/>
  <c i="4" r="BK461"/>
  <c r="J370"/>
  <c r="J324"/>
  <c r="BK191"/>
  <c r="J532"/>
  <c r="BK479"/>
  <c r="BK416"/>
  <c r="J303"/>
  <c r="J568"/>
  <c r="J446"/>
  <c r="BK351"/>
  <c r="BK568"/>
  <c r="BK421"/>
  <c r="J359"/>
  <c r="BK163"/>
  <c r="J380"/>
  <c r="J555"/>
  <c r="J430"/>
  <c r="J332"/>
  <c r="J229"/>
  <c r="J496"/>
  <c r="BK332"/>
  <c r="J572"/>
  <c r="J481"/>
  <c r="BK291"/>
  <c r="J190"/>
  <c i="5" r="BK178"/>
  <c r="J176"/>
  <c r="J152"/>
  <c r="BK149"/>
  <c r="BK166"/>
  <c r="BK135"/>
  <c r="J178"/>
  <c r="J163"/>
  <c i="6" r="BK146"/>
  <c r="J145"/>
  <c r="J167"/>
  <c r="J171"/>
  <c r="J136"/>
  <c r="J139"/>
  <c r="BK160"/>
  <c r="J163"/>
  <c r="J164"/>
  <c r="BK133"/>
  <c i="2" r="BK143"/>
  <c r="BK127"/>
  <c r="F36"/>
  <c i="3" r="J157"/>
  <c i="4" r="J469"/>
  <c r="BK338"/>
  <c r="J158"/>
  <c r="J484"/>
  <c r="J433"/>
  <c r="BK318"/>
  <c r="BK141"/>
  <c r="BK475"/>
  <c r="J398"/>
  <c r="BK324"/>
  <c r="J179"/>
  <c r="BK489"/>
  <c r="J372"/>
  <c r="J202"/>
  <c r="BK372"/>
  <c r="BK523"/>
  <c r="BK415"/>
  <c r="BK359"/>
  <c r="J558"/>
  <c r="J410"/>
  <c r="J191"/>
  <c r="J506"/>
  <c r="BK442"/>
  <c r="BK250"/>
  <c r="BK174"/>
  <c i="5" r="BK140"/>
  <c r="BK161"/>
  <c r="BK163"/>
  <c r="J168"/>
  <c r="BK142"/>
  <c r="BK175"/>
  <c r="J140"/>
  <c r="BK170"/>
  <c i="6" r="BK163"/>
  <c r="BK169"/>
  <c r="J162"/>
  <c r="J141"/>
  <c r="BK153"/>
  <c r="J126"/>
  <c r="BK149"/>
  <c r="BK184"/>
  <c r="BK156"/>
  <c i="2" r="J143"/>
  <c r="BK134"/>
  <c r="J132"/>
  <c i="3" r="J126"/>
  <c r="J136"/>
  <c r="J122"/>
  <c r="BK136"/>
  <c i="4" r="BK532"/>
  <c r="BK451"/>
  <c r="BK366"/>
  <c r="J243"/>
  <c r="BK555"/>
  <c r="J456"/>
  <c r="BK423"/>
  <c r="J366"/>
  <c r="BK222"/>
  <c r="J489"/>
  <c r="J461"/>
  <c r="J227"/>
  <c r="J548"/>
  <c r="J425"/>
  <c r="BK278"/>
  <c r="BK395"/>
  <c r="J460"/>
  <c r="BK383"/>
  <c r="BK243"/>
  <c r="BK542"/>
  <c r="BK408"/>
  <c r="J255"/>
  <c r="BK548"/>
  <c r="J464"/>
  <c r="BK229"/>
  <c r="BK152"/>
  <c i="5" r="J164"/>
  <c r="BK137"/>
  <c r="J144"/>
  <c r="J162"/>
  <c r="BK139"/>
  <c r="BK133"/>
  <c i="6" r="BK171"/>
  <c r="J135"/>
  <c r="J146"/>
  <c r="BK180"/>
  <c r="J180"/>
  <c r="BK137"/>
  <c r="J133"/>
  <c r="J154"/>
  <c r="BK132"/>
  <c r="BK138"/>
  <c r="BK152"/>
  <c i="2" r="J141"/>
  <c r="J134"/>
  <c i="1" r="AS94"/>
  <c i="3" r="J163"/>
  <c r="J153"/>
  <c r="J147"/>
  <c i="4" r="J520"/>
  <c r="BK456"/>
  <c r="BK255"/>
  <c r="BK166"/>
  <c r="BK506"/>
  <c r="BK469"/>
  <c r="BK425"/>
  <c r="J351"/>
  <c r="J198"/>
  <c r="J527"/>
  <c r="BK430"/>
  <c r="BK354"/>
  <c r="J186"/>
  <c r="BK498"/>
  <c r="J367"/>
  <c r="J290"/>
  <c r="BK144"/>
  <c r="J327"/>
  <c r="J492"/>
  <c r="BK398"/>
  <c r="BK303"/>
  <c r="BK562"/>
  <c r="J437"/>
  <c r="J278"/>
  <c r="J577"/>
  <c r="BK413"/>
  <c r="J214"/>
  <c r="J163"/>
  <c i="5" r="J169"/>
  <c r="BK171"/>
  <c r="J133"/>
  <c r="BK168"/>
  <c r="J161"/>
  <c r="J175"/>
  <c r="J154"/>
  <c i="6" r="J160"/>
  <c r="BK126"/>
  <c r="BK154"/>
  <c r="J169"/>
  <c r="J132"/>
  <c r="BK134"/>
  <c r="BK151"/>
  <c r="BK144"/>
  <c r="J128"/>
  <c r="J142"/>
  <c i="2" r="BK144"/>
  <c r="J137"/>
  <c r="BK126"/>
  <c i="3" r="BK147"/>
  <c r="J130"/>
  <c r="BK132"/>
  <c r="J132"/>
  <c r="J142"/>
  <c i="4" r="J542"/>
  <c r="J406"/>
  <c r="BK267"/>
  <c r="J148"/>
  <c r="BK496"/>
  <c r="BK427"/>
  <c r="BK374"/>
  <c r="BK290"/>
  <c r="J169"/>
  <c r="BK477"/>
  <c r="J386"/>
  <c r="J307"/>
  <c r="BK564"/>
  <c r="J479"/>
  <c r="J391"/>
  <c r="J237"/>
  <c r="J415"/>
  <c r="J354"/>
  <c r="BK558"/>
  <c r="BK433"/>
  <c r="J374"/>
  <c r="BK190"/>
  <c r="BK481"/>
  <c r="BK293"/>
  <c r="BK577"/>
  <c r="BK492"/>
  <c r="J311"/>
  <c r="BK186"/>
  <c i="5" r="J157"/>
  <c r="J172"/>
  <c r="J149"/>
  <c r="J139"/>
  <c r="BK152"/>
  <c r="J159"/>
  <c r="BK172"/>
  <c r="BK131"/>
  <c i="6" r="BK139"/>
  <c r="J153"/>
  <c r="J165"/>
  <c r="BK175"/>
  <c r="BK127"/>
  <c r="BK147"/>
  <c r="J155"/>
  <c r="BK141"/>
  <c r="BK142"/>
  <c r="J147"/>
  <c i="2" r="BK138"/>
  <c r="J129"/>
  <c i="3" r="BK167"/>
  <c r="BK153"/>
  <c r="BK128"/>
  <c r="J162"/>
  <c r="J128"/>
  <c i="4" r="BK460"/>
  <c r="J395"/>
  <c r="BK227"/>
  <c r="J562"/>
  <c r="BK487"/>
  <c r="J451"/>
  <c r="J413"/>
  <c r="BK202"/>
  <c r="J144"/>
  <c r="BK484"/>
  <c r="J399"/>
  <c r="BK311"/>
  <c r="BK527"/>
  <c r="BK455"/>
  <c r="J344"/>
  <c r="J174"/>
  <c r="BK386"/>
  <c r="BK572"/>
  <c r="BK446"/>
  <c r="J338"/>
  <c r="BK237"/>
  <c r="BK511"/>
  <c r="BK370"/>
  <c r="BK214"/>
  <c r="J536"/>
  <c r="BK406"/>
  <c r="BK198"/>
  <c i="5" r="J170"/>
  <c r="J166"/>
  <c r="J165"/>
  <c r="BK177"/>
  <c r="J137"/>
  <c r="BK154"/>
  <c r="BK144"/>
  <c r="BK169"/>
  <c i="6" r="J151"/>
  <c r="J156"/>
  <c r="J184"/>
  <c r="J129"/>
  <c r="J150"/>
  <c r="J175"/>
  <c r="BK143"/>
  <c r="BK162"/>
  <c r="J131"/>
  <c r="BK140"/>
  <c r="BK155"/>
  <c i="2" l="1" r="P124"/>
  <c r="R131"/>
  <c r="T140"/>
  <c i="3" r="P121"/>
  <c r="P120"/>
  <c r="P119"/>
  <c i="1" r="AU96"/>
  <c i="4" r="BK140"/>
  <c r="BK147"/>
  <c r="J147"/>
  <c r="J99"/>
  <c r="P162"/>
  <c r="BK331"/>
  <c r="J331"/>
  <c r="J103"/>
  <c r="P401"/>
  <c r="T422"/>
  <c r="R441"/>
  <c r="R476"/>
  <c r="T531"/>
  <c r="T561"/>
  <c i="5" r="BK146"/>
  <c r="J146"/>
  <c r="J103"/>
  <c r="R151"/>
  <c r="P174"/>
  <c r="P173"/>
  <c i="2" r="T131"/>
  <c r="R140"/>
  <c i="4" r="R140"/>
  <c r="R147"/>
  <c r="R162"/>
  <c r="T331"/>
  <c r="R401"/>
  <c r="BK422"/>
  <c r="J422"/>
  <c r="J108"/>
  <c r="P441"/>
  <c r="P476"/>
  <c r="P531"/>
  <c r="P561"/>
  <c r="T571"/>
  <c r="T570"/>
  <c i="5" r="BK141"/>
  <c r="J141"/>
  <c r="J102"/>
  <c r="T146"/>
  <c r="T160"/>
  <c i="6" r="BK130"/>
  <c r="J130"/>
  <c r="J99"/>
  <c i="2" r="T124"/>
  <c r="P131"/>
  <c r="BK140"/>
  <c r="J140"/>
  <c r="J102"/>
  <c i="3" r="BK121"/>
  <c r="J121"/>
  <c r="J98"/>
  <c i="4" r="T185"/>
  <c r="T397"/>
  <c r="T409"/>
  <c r="T432"/>
  <c r="T488"/>
  <c r="BK561"/>
  <c r="J561"/>
  <c r="J116"/>
  <c r="P571"/>
  <c r="P570"/>
  <c i="5" r="R138"/>
  <c r="R130"/>
  <c r="R129"/>
  <c r="P146"/>
  <c r="T151"/>
  <c r="BK174"/>
  <c r="J174"/>
  <c r="J109"/>
  <c i="6" r="BK125"/>
  <c r="T125"/>
  <c r="R148"/>
  <c r="T166"/>
  <c i="2" r="T136"/>
  <c i="3" r="T121"/>
  <c r="T120"/>
  <c r="T119"/>
  <c i="4" r="P185"/>
  <c r="R397"/>
  <c r="T401"/>
  <c r="R422"/>
  <c r="T441"/>
  <c r="T476"/>
  <c r="R531"/>
  <c r="R561"/>
  <c i="5" r="BK138"/>
  <c r="J138"/>
  <c r="J101"/>
  <c r="T141"/>
  <c r="P160"/>
  <c r="T174"/>
  <c r="T173"/>
  <c i="6" r="R125"/>
  <c r="BK148"/>
  <c r="J148"/>
  <c r="J100"/>
  <c r="P157"/>
  <c r="P170"/>
  <c i="2" r="R124"/>
  <c r="P140"/>
  <c i="3" r="R121"/>
  <c r="R120"/>
  <c r="R119"/>
  <c i="4" r="BK185"/>
  <c r="J185"/>
  <c r="J102"/>
  <c r="P397"/>
  <c r="R409"/>
  <c r="R432"/>
  <c r="R488"/>
  <c r="R554"/>
  <c i="5" r="T138"/>
  <c r="T130"/>
  <c r="T129"/>
  <c r="BK160"/>
  <c r="J160"/>
  <c r="J107"/>
  <c r="R174"/>
  <c r="R173"/>
  <c i="6" r="T130"/>
  <c r="R157"/>
  <c r="BK170"/>
  <c r="J170"/>
  <c r="J103"/>
  <c i="2" r="BK124"/>
  <c r="BK131"/>
  <c r="J131"/>
  <c r="J100"/>
  <c r="R136"/>
  <c i="4" r="P140"/>
  <c r="P147"/>
  <c r="BK162"/>
  <c r="J162"/>
  <c r="J101"/>
  <c r="R331"/>
  <c r="BK409"/>
  <c r="J409"/>
  <c r="J107"/>
  <c r="BK432"/>
  <c r="J432"/>
  <c r="J110"/>
  <c r="BK488"/>
  <c r="J488"/>
  <c r="J113"/>
  <c r="P554"/>
  <c i="5" r="P138"/>
  <c r="R146"/>
  <c r="R160"/>
  <c i="6" r="P125"/>
  <c r="P148"/>
  <c r="T157"/>
  <c r="R166"/>
  <c i="2" r="P136"/>
  <c i="4" r="T140"/>
  <c r="T147"/>
  <c r="T162"/>
  <c r="P331"/>
  <c r="BK401"/>
  <c r="J401"/>
  <c r="J106"/>
  <c r="P422"/>
  <c r="BK441"/>
  <c r="J441"/>
  <c r="J111"/>
  <c r="BK476"/>
  <c r="J476"/>
  <c r="J112"/>
  <c r="BK531"/>
  <c r="J531"/>
  <c r="J114"/>
  <c r="T554"/>
  <c r="R571"/>
  <c r="R570"/>
  <c i="5" r="P141"/>
  <c r="P151"/>
  <c i="6" r="R130"/>
  <c r="BK157"/>
  <c r="J157"/>
  <c r="J101"/>
  <c r="P166"/>
  <c r="R170"/>
  <c i="2" r="BK136"/>
  <c r="J136"/>
  <c r="J101"/>
  <c i="4" r="R185"/>
  <c r="BK397"/>
  <c r="J397"/>
  <c r="J104"/>
  <c r="P409"/>
  <c r="P432"/>
  <c r="P488"/>
  <c r="BK554"/>
  <c r="J554"/>
  <c r="J115"/>
  <c r="BK571"/>
  <c r="J571"/>
  <c r="J118"/>
  <c i="5" r="R141"/>
  <c r="BK151"/>
  <c r="J151"/>
  <c r="J104"/>
  <c i="6" r="P130"/>
  <c r="T148"/>
  <c r="BK166"/>
  <c r="J166"/>
  <c r="J102"/>
  <c r="T170"/>
  <c i="2" r="BK128"/>
  <c r="J128"/>
  <c r="J99"/>
  <c i="4" r="BK157"/>
  <c r="J157"/>
  <c r="J100"/>
  <c i="5" r="BK132"/>
  <c r="J132"/>
  <c r="J98"/>
  <c r="BK136"/>
  <c r="J136"/>
  <c r="J100"/>
  <c r="BK158"/>
  <c r="J158"/>
  <c r="J106"/>
  <c i="3" r="BK166"/>
  <c r="J166"/>
  <c r="J99"/>
  <c i="4" r="BK429"/>
  <c r="J429"/>
  <c r="J109"/>
  <c i="5" r="BK134"/>
  <c r="J134"/>
  <c r="J99"/>
  <c r="BK156"/>
  <c r="J156"/>
  <c r="J105"/>
  <c i="6" r="J89"/>
  <c r="BE127"/>
  <c r="BE137"/>
  <c r="BE162"/>
  <c i="5" r="BK173"/>
  <c r="J173"/>
  <c r="J108"/>
  <c i="6" r="F120"/>
  <c r="BE149"/>
  <c r="BE150"/>
  <c r="BE151"/>
  <c r="BE156"/>
  <c r="BE133"/>
  <c r="BE138"/>
  <c r="BE145"/>
  <c r="BE158"/>
  <c r="BE163"/>
  <c r="BE184"/>
  <c r="E113"/>
  <c r="BE129"/>
  <c r="BE140"/>
  <c r="BE146"/>
  <c r="BE160"/>
  <c r="BE143"/>
  <c r="BE147"/>
  <c r="BE164"/>
  <c r="BE126"/>
  <c r="BE135"/>
  <c r="BE141"/>
  <c r="BE144"/>
  <c r="BE152"/>
  <c r="BE169"/>
  <c r="BE171"/>
  <c r="BE175"/>
  <c r="BE128"/>
  <c r="BE134"/>
  <c r="BE139"/>
  <c r="BE131"/>
  <c r="BE132"/>
  <c r="BE136"/>
  <c r="BE142"/>
  <c r="BE153"/>
  <c r="BE154"/>
  <c r="BE155"/>
  <c r="BE165"/>
  <c r="BE167"/>
  <c r="BE180"/>
  <c i="4" r="BK400"/>
  <c r="J400"/>
  <c r="J105"/>
  <c r="BK570"/>
  <c r="J570"/>
  <c r="J117"/>
  <c i="5" r="E85"/>
  <c r="BE139"/>
  <c r="BE140"/>
  <c r="BE144"/>
  <c r="BE147"/>
  <c r="BE170"/>
  <c r="BE178"/>
  <c i="4" r="J140"/>
  <c r="J98"/>
  <c i="5" r="J123"/>
  <c r="BE133"/>
  <c r="BE142"/>
  <c r="BE152"/>
  <c r="BE157"/>
  <c r="BE159"/>
  <c r="BE162"/>
  <c r="BE166"/>
  <c r="BE168"/>
  <c r="F92"/>
  <c r="BE171"/>
  <c r="BE175"/>
  <c r="BE161"/>
  <c r="BE163"/>
  <c r="BE164"/>
  <c r="BE172"/>
  <c r="BE176"/>
  <c r="BE154"/>
  <c r="BE169"/>
  <c r="BE135"/>
  <c r="BE137"/>
  <c r="BE149"/>
  <c r="BE167"/>
  <c r="BE131"/>
  <c r="BE165"/>
  <c r="BE177"/>
  <c i="4" r="BE141"/>
  <c r="BE293"/>
  <c r="BE344"/>
  <c r="BE367"/>
  <c r="BE372"/>
  <c r="BE386"/>
  <c r="BE391"/>
  <c r="BE423"/>
  <c r="BE425"/>
  <c r="BE489"/>
  <c r="BE542"/>
  <c r="BE564"/>
  <c r="BE568"/>
  <c r="BE572"/>
  <c r="BE577"/>
  <c r="BE158"/>
  <c r="BE169"/>
  <c r="BE174"/>
  <c r="BE179"/>
  <c r="BE307"/>
  <c r="BE402"/>
  <c r="BE406"/>
  <c r="BE415"/>
  <c r="BE446"/>
  <c r="BE498"/>
  <c r="BE506"/>
  <c r="BE521"/>
  <c r="BE532"/>
  <c r="BE536"/>
  <c r="J89"/>
  <c r="F135"/>
  <c r="BE219"/>
  <c r="BE222"/>
  <c r="BE227"/>
  <c r="BE267"/>
  <c r="BE351"/>
  <c r="BE399"/>
  <c r="BE451"/>
  <c r="BE455"/>
  <c r="BE464"/>
  <c r="BE469"/>
  <c r="BE484"/>
  <c r="BE278"/>
  <c r="BE291"/>
  <c r="BE366"/>
  <c r="BE433"/>
  <c r="BE442"/>
  <c r="BE461"/>
  <c i="3" r="BK120"/>
  <c r="BK119"/>
  <c r="J119"/>
  <c i="4" r="E85"/>
  <c r="BE186"/>
  <c r="BE190"/>
  <c r="BE191"/>
  <c r="BE198"/>
  <c r="BE229"/>
  <c r="BE237"/>
  <c r="BE243"/>
  <c r="BE255"/>
  <c r="BE257"/>
  <c r="BE303"/>
  <c r="BE311"/>
  <c r="BE324"/>
  <c r="BE374"/>
  <c r="BE377"/>
  <c r="BE395"/>
  <c r="BE427"/>
  <c r="BE456"/>
  <c r="BE460"/>
  <c r="BE475"/>
  <c r="BE477"/>
  <c r="BE487"/>
  <c r="BE516"/>
  <c r="BE520"/>
  <c r="BE523"/>
  <c r="BE558"/>
  <c r="BE562"/>
  <c r="BE250"/>
  <c r="BE332"/>
  <c r="BE338"/>
  <c r="BE359"/>
  <c r="BE380"/>
  <c r="BE408"/>
  <c r="BE410"/>
  <c r="BE416"/>
  <c r="BE421"/>
  <c r="BE437"/>
  <c r="BE479"/>
  <c r="BE481"/>
  <c r="BE511"/>
  <c r="BE166"/>
  <c r="BE327"/>
  <c r="BE354"/>
  <c r="BE370"/>
  <c r="BE398"/>
  <c r="BE492"/>
  <c r="BE548"/>
  <c r="BE144"/>
  <c r="BE148"/>
  <c r="BE152"/>
  <c r="BE163"/>
  <c r="BE200"/>
  <c r="BE202"/>
  <c r="BE214"/>
  <c r="BE290"/>
  <c r="BE318"/>
  <c r="BE383"/>
  <c r="BE413"/>
  <c r="BE430"/>
  <c r="BE496"/>
  <c r="BE527"/>
  <c r="BE555"/>
  <c i="3" r="J89"/>
  <c r="BE122"/>
  <c r="BE128"/>
  <c i="2" r="J124"/>
  <c r="J98"/>
  <c i="3" r="BE130"/>
  <c r="BE136"/>
  <c r="BE140"/>
  <c r="E109"/>
  <c r="BE147"/>
  <c r="BE153"/>
  <c r="BE126"/>
  <c r="BE134"/>
  <c r="BE157"/>
  <c r="BE167"/>
  <c r="F92"/>
  <c r="BE132"/>
  <c r="BE142"/>
  <c r="BE162"/>
  <c r="BE163"/>
  <c i="2" r="BE129"/>
  <c r="J116"/>
  <c r="BE125"/>
  <c r="BE126"/>
  <c r="BE127"/>
  <c r="F92"/>
  <c r="E112"/>
  <c i="1" r="BC95"/>
  <c i="2" r="BE132"/>
  <c r="BE134"/>
  <c r="BE137"/>
  <c r="BE138"/>
  <c r="BE141"/>
  <c r="BE143"/>
  <c r="BE144"/>
  <c i="3" r="F34"/>
  <c i="1" r="BA96"/>
  <c i="3" r="J30"/>
  <c i="5" r="F37"/>
  <c i="1" r="BD98"/>
  <c i="5" r="F35"/>
  <c i="1" r="BB98"/>
  <c i="6" r="F37"/>
  <c i="1" r="BD99"/>
  <c i="2" r="J34"/>
  <c i="1" r="AW95"/>
  <c i="4" r="F37"/>
  <c i="1" r="BD97"/>
  <c i="3" r="F35"/>
  <c i="1" r="BB96"/>
  <c i="4" r="F36"/>
  <c i="1" r="BC97"/>
  <c i="2" r="F34"/>
  <c i="1" r="BA95"/>
  <c i="4" r="F34"/>
  <c i="1" r="BA97"/>
  <c i="3" r="J34"/>
  <c i="1" r="AW96"/>
  <c i="4" r="F35"/>
  <c i="1" r="BB97"/>
  <c i="2" r="F35"/>
  <c i="1" r="BB95"/>
  <c i="4" r="J34"/>
  <c i="1" r="AW97"/>
  <c i="3" r="F37"/>
  <c i="1" r="BD96"/>
  <c i="5" r="F34"/>
  <c i="1" r="BA98"/>
  <c i="5" r="J34"/>
  <c i="1" r="AW98"/>
  <c i="6" r="J34"/>
  <c i="1" r="AW99"/>
  <c i="6" r="F35"/>
  <c i="1" r="BB99"/>
  <c i="2" r="F37"/>
  <c i="1" r="BD95"/>
  <c i="3" r="F36"/>
  <c i="1" r="BC96"/>
  <c i="5" r="F36"/>
  <c i="1" r="BC98"/>
  <c i="6" r="F34"/>
  <c i="1" r="BA99"/>
  <c i="6" r="F36"/>
  <c i="1" r="BC99"/>
  <c i="2" l="1" r="R123"/>
  <c r="R122"/>
  <c i="4" r="T139"/>
  <c r="T138"/>
  <c r="T400"/>
  <c i="6" r="P124"/>
  <c r="P123"/>
  <c i="1" r="AU99"/>
  <c i="5" r="P130"/>
  <c r="P129"/>
  <c i="1" r="AU98"/>
  <c i="4" r="P139"/>
  <c i="6" r="R124"/>
  <c r="R123"/>
  <c r="BK124"/>
  <c r="J124"/>
  <c r="J97"/>
  <c i="2" r="BK123"/>
  <c r="BK122"/>
  <c r="J122"/>
  <c i="4" r="R400"/>
  <c r="BK139"/>
  <c r="J139"/>
  <c r="J97"/>
  <c r="R139"/>
  <c r="R138"/>
  <c i="6" r="T124"/>
  <c r="T123"/>
  <c i="2" r="T123"/>
  <c r="T122"/>
  <c r="P123"/>
  <c r="P122"/>
  <c i="1" r="AU95"/>
  <c i="4" r="P400"/>
  <c r="P138"/>
  <c i="1" r="AU97"/>
  <c i="5" r="BK130"/>
  <c r="J130"/>
  <c r="J97"/>
  <c i="6" r="J125"/>
  <c r="J98"/>
  <c i="4" r="BK138"/>
  <c r="J138"/>
  <c i="1" r="AG96"/>
  <c i="3" r="J96"/>
  <c r="J120"/>
  <c r="J97"/>
  <c i="4" r="J33"/>
  <c i="1" r="AV97"/>
  <c r="AT97"/>
  <c i="2" r="J30"/>
  <c i="1" r="AG95"/>
  <c i="4" r="F33"/>
  <c i="1" r="AZ97"/>
  <c i="2" r="F33"/>
  <c i="1" r="AZ95"/>
  <c i="6" r="J33"/>
  <c i="1" r="AV99"/>
  <c r="AT99"/>
  <c i="4" r="J30"/>
  <c i="1" r="AG97"/>
  <c i="5" r="J33"/>
  <c i="1" r="AV98"/>
  <c r="AT98"/>
  <c r="BB94"/>
  <c r="AX94"/>
  <c i="2" r="J33"/>
  <c i="1" r="AV95"/>
  <c r="AT95"/>
  <c r="AN95"/>
  <c i="6" r="F33"/>
  <c i="1" r="AZ99"/>
  <c i="3" r="J33"/>
  <c i="1" r="AV96"/>
  <c r="AT96"/>
  <c r="AN96"/>
  <c i="3" r="F33"/>
  <c i="1" r="AZ96"/>
  <c r="BD94"/>
  <c r="W33"/>
  <c r="BC94"/>
  <c r="AY94"/>
  <c i="5" r="F33"/>
  <c i="1" r="AZ98"/>
  <c r="BA94"/>
  <c r="W30"/>
  <c i="5" l="1" r="BK129"/>
  <c r="J129"/>
  <c i="2" r="J123"/>
  <c r="J97"/>
  <c i="6" r="BK123"/>
  <c r="J123"/>
  <c r="J96"/>
  <c i="2" r="J96"/>
  <c i="5" r="J96"/>
  <c i="1" r="AN97"/>
  <c i="4" r="J96"/>
  <c r="J39"/>
  <c i="3" r="J39"/>
  <c i="2" r="J39"/>
  <c i="1" r="AU94"/>
  <c r="W32"/>
  <c i="5" r="J30"/>
  <c i="1" r="AG98"/>
  <c r="AN98"/>
  <c r="W31"/>
  <c r="AZ94"/>
  <c r="W29"/>
  <c r="AW94"/>
  <c r="AK30"/>
  <c i="5" l="1" r="J39"/>
  <c i="6" r="J30"/>
  <c i="1" r="AG99"/>
  <c r="AG94"/>
  <c r="AK26"/>
  <c r="AV94"/>
  <c r="AK29"/>
  <c r="AK35"/>
  <c i="6" l="1" r="J39"/>
  <c i="1" r="AN99"/>
  <c r="AT94"/>
  <c l="1" r="AN94"/>
</calcChain>
</file>

<file path=xl/sharedStrings.xml><?xml version="1.0" encoding="utf-8"?>
<sst xmlns="http://schemas.openxmlformats.org/spreadsheetml/2006/main">
  <si>
    <t>Export Komplet</t>
  </si>
  <si>
    <t/>
  </si>
  <si>
    <t>2.0</t>
  </si>
  <si>
    <t>False</t>
  </si>
  <si>
    <t>{35d3398d-8bef-4eb6-af40-66e4affada89}</t>
  </si>
  <si>
    <t xml:space="preserve">&gt;&gt;  skryté sloupce  &lt;&lt;</t>
  </si>
  <si>
    <t>0,01</t>
  </si>
  <si>
    <t>21</t>
  </si>
  <si>
    <t>12</t>
  </si>
  <si>
    <t>REKAPITULACE STAVBY</t>
  </si>
  <si>
    <t xml:space="preserve">v ---  níže se nacházejí doplnkové a pomocné údaje k sestavám  --- v</t>
  </si>
  <si>
    <t>Návod na vyplnění</t>
  </si>
  <si>
    <t>0,001</t>
  </si>
  <si>
    <t>Kód:</t>
  </si>
  <si>
    <t>20240130-1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</si>
  <si>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</si>
  <si>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</si>
  <si>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Zateplení fasády tělocvičny včetně návrhu VZT - ZŠ T.G.Masaryka v Praze 12</t>
  </si>
  <si>
    <t>KSO:</t>
  </si>
  <si>
    <t>CC-CZ:</t>
  </si>
  <si>
    <t>Místo:</t>
  </si>
  <si>
    <t>Praha 12, Modřanská n1375/10a, parc.č. 703/2</t>
  </si>
  <si>
    <t>Datum:</t>
  </si>
  <si>
    <t>30. 1. 2024</t>
  </si>
  <si>
    <t>Zadavatel:</t>
  </si>
  <si>
    <t>IČ:</t>
  </si>
  <si>
    <t>Mč Praha 12, Generála Šišky 2375/6, 143 00 Praha 4</t>
  </si>
  <si>
    <t>DIČ:</t>
  </si>
  <si>
    <t>Uchazeč:</t>
  </si>
  <si>
    <t>Vyplň údaj</t>
  </si>
  <si>
    <t>Projektant:</t>
  </si>
  <si>
    <t>663 40 110</t>
  </si>
  <si>
    <t>Ing.arch. Jan Mudra,Holoubkov 81,338 01 Holoubkov</t>
  </si>
  <si>
    <t>True</t>
  </si>
  <si>
    <t>Zpracovatel:</t>
  </si>
  <si>
    <t xml:space="preserve"> </t>
  </si>
  <si>
    <t>Poznámka:</t>
  </si>
  <si>
    <t xml:space="preserve">Stávající zateplení a hydroizolace konstrukce střech bude upravena dle výkresové části projektové dokumentace – ASŘ. D.1.1. – viz detaily._x000d_
Tuto úpravu bude provádět z důvodu dodržení záruky na rekonstrukci střechy firma, která jí realizovala._x000d_
Nedílnou součástí jsou výkresy a technická zpráva.Doporučené materiály jsou lepším standartem, při náhradě použít materiál stejné kvality, stejných technických  parametrů._x000d_
Jsou-li ve výkazu výměr uvedeny odkazy na výrobce, obchodní názvy nebo specifické označení výrobků, jsou tyto odkazy informativní a zadavatel umožnuje použití jiných, avšak kvalitativně, technicky a esteticky stejných nebo lepších řešení._x000d_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</si>
  <si>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</si>
  <si>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</si>
  <si>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</si>
  <si>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</si>
  <si>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</si>
  <si>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</si>
  <si>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</si>
  <si>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</si>
  <si>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</si>
  <si>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</si>
  <si>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</si>
  <si>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</si>
  <si>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</si>
  <si>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</si>
  <si>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</si>
  <si>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</si>
  <si>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</si>
  <si>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</si>
  <si>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</si>
  <si>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</si>
  <si>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</si>
  <si>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</si>
  <si>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</si>
  <si>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</si>
  <si>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</si>
  <si>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</si>
  <si>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</si>
  <si>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</si>
  <si>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</si>
  <si>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</si>
  <si>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</si>
  <si>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</si>
  <si>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</si>
  <si>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</si>
  <si>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</si>
  <si>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</si>
  <si>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</si>
  <si>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</si>
  <si>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</si>
  <si>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</si>
  <si>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</si>
  <si>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</si>
  <si>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</si>
  <si>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</si>
  <si>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</si>
  <si>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00</t>
  </si>
  <si>
    <t>Vedlejší rozpočtové náklady</t>
  </si>
  <si>
    <t>STA</t>
  </si>
  <si>
    <t>1</t>
  </si>
  <si>
    <t>{38624481-d3f5-4b17-9e5b-438e38320f4e}</t>
  </si>
  <si>
    <t>2</t>
  </si>
  <si>
    <t>SO 01</t>
  </si>
  <si>
    <t>Sadové úpravy a dendrologická opatřenní</t>
  </si>
  <si>
    <t>{b848ddc8-94fa-4545-8492-bba866f55c99}</t>
  </si>
  <si>
    <t>SO 02</t>
  </si>
  <si>
    <t>Stavební část- fasádní zateplení</t>
  </si>
  <si>
    <t>{763664c9-3f3b-4053-a298-0ac14e4cc2b8}</t>
  </si>
  <si>
    <t>SO 04</t>
  </si>
  <si>
    <t>VZT</t>
  </si>
  <si>
    <t>{e65ab62b-8e8b-4f65-909e-12310beedbb8}</t>
  </si>
  <si>
    <t>SO 05</t>
  </si>
  <si>
    <t>Elektro</t>
  </si>
  <si>
    <t>{13d7c2ea-2634-47e4-ad1a-fd27547f6499}</t>
  </si>
  <si>
    <t>KRYCÍ LIST SOUPISU PRACÍ</t>
  </si>
  <si>
    <t>Objekt:</t>
  </si>
  <si>
    <t>SO 00 - Vedlejší rozpočtové náklady</t>
  </si>
  <si>
    <t xml:space="preserve">Stávající zateplení a hydroizolace konstrukce střech bude upravena dle výkresové části projektové dokumentace – ASŘ. D.1.1. – viz detaily. Tuto úpravu bude provádět z důvodu dodržení záruky na rekonstrukci střechy firma, která jí realizovala. Nedílnou součástí jsou výkresy a technická zpráva.Doporučené materiály jsou lepším standartem, při náhradě použít materiál stejné kvality, stejných technických  parametrů. Jsou-li ve výkazu výměr uvedeny odkazy na výrobce, obchodní názvy nebo specifické označení výrobků, jsou tyto odkazy informativní a zadavatel umožnuje použití jiných, avšak kvalitativně, technicky a esteticky stejných nebo lepších řešení.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t>
  </si>
  <si>
    <t>REKAPITULACE ČLENĚNÍ SOUPISU PRACÍ</t>
  </si>
  <si>
    <t>Kód dílu - Popis</t>
  </si>
  <si>
    <t>Cena celkem [CZK]</t>
  </si>
  <si>
    <t>Náklady ze soupisu prací</t>
  </si>
  <si>
    <t>-1</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</si>
  <si>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</si>
  <si>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</si>
  <si>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</si>
  <si>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</si>
  <si>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</si>
  <si>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</si>
  <si>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</si>
  <si>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</si>
  <si>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</si>
  <si>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</si>
  <si>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</si>
  <si>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</si>
  <si>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</si>
  <si>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</si>
  <si>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</si>
  <si>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</si>
  <si>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</si>
  <si>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</si>
  <si>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</si>
  <si>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</si>
  <si>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ROZPOCET</t>
  </si>
  <si>
    <t>VRN1</t>
  </si>
  <si>
    <t>Průzkumné, geodetické a projektové práce</t>
  </si>
  <si>
    <t>K</t>
  </si>
  <si>
    <t>013002001</t>
  </si>
  <si>
    <t>Geodetické zaměření</t>
  </si>
  <si>
    <t>kpl</t>
  </si>
  <si>
    <t>1024</t>
  </si>
  <si>
    <t>-573020739</t>
  </si>
  <si>
    <t>013254000.1</t>
  </si>
  <si>
    <t>Dokumentace skutečného provedení stavby</t>
  </si>
  <si>
    <t>1758865130</t>
  </si>
  <si>
    <t>3</t>
  </si>
  <si>
    <t>013254001</t>
  </si>
  <si>
    <t>Dílenská dokumentace</t>
  </si>
  <si>
    <t>-499488282</t>
  </si>
  <si>
    <t>VRN3</t>
  </si>
  <si>
    <t>Zařízení staveniště</t>
  </si>
  <si>
    <t>5</t>
  </si>
  <si>
    <t>4</t>
  </si>
  <si>
    <t>030001000</t>
  </si>
  <si>
    <t>-1943628402</t>
  </si>
  <si>
    <t>P</t>
  </si>
  <si>
    <t xml:space="preserve">Poznámka k položce:_x000d_
Zařízení staveníště : _x000d_
- odkladové a skladovací plochy pro potřebný materiál                                  _x000d_
- sociál a zázemí pro dělníky ( pronájem toi toi ; buňky pro převlékání atd..)                                  _x000d_
- zřízení přenosného elektroměru pro měření energii spotřebované pro stavbu                                   - odkladové a skladovací plochy pro potřebné nářadí a nástroje potřebné pro stavbu                        - zabezpečení staveniště-případné oplocení a zamezení vstupu nepovolaným osobám                       - zaištění vody a elektřiny pro možný chod stavby     ( elektrocentrály zásoby vody atd)_x000d_
- informační tabule .......</t>
  </si>
  <si>
    <t>VRN4</t>
  </si>
  <si>
    <t>Inženýrská činnost</t>
  </si>
  <si>
    <t>043002000</t>
  </si>
  <si>
    <t>Zkoušky a ostatní měření</t>
  </si>
  <si>
    <t>1257329214</t>
  </si>
  <si>
    <t>Poznámka k položce:_x000d_
Hlavní tituly průvodních činností a nákladů inženýrská činnost zkoušky a ostatní měření. Revize elektro: Před uvedením stavby do provozu budou provedeny všechny předepsané zkoušky a výchozí revize elektrických zařízení (dle ČSN 33 1500 - Elektrotechnické předpisy. Revize elektrických zařízení), Těsnící zkoušky hydroizolačních vrstev střech,_x000d_
Kontrola a průzkum kvality dostupné vody pro stavební účely,_x000d_
atp</t>
  </si>
  <si>
    <t>6</t>
  </si>
  <si>
    <t>045002000</t>
  </si>
  <si>
    <t>Kompletační a koordinační činnost</t>
  </si>
  <si>
    <t>851744555</t>
  </si>
  <si>
    <t>Poznámka k položce:_x000d_
plány BOZP dle nařízení vlády atd....</t>
  </si>
  <si>
    <t>VRN6</t>
  </si>
  <si>
    <t>Územní vlivy</t>
  </si>
  <si>
    <t>7</t>
  </si>
  <si>
    <t>065002000</t>
  </si>
  <si>
    <t>Mimostaveništní doprava materiálů</t>
  </si>
  <si>
    <t>%</t>
  </si>
  <si>
    <t>-181094394</t>
  </si>
  <si>
    <t>8</t>
  </si>
  <si>
    <t>091002000</t>
  </si>
  <si>
    <t>Náklady na přesuny sutí a likvidace odpadů</t>
  </si>
  <si>
    <t>-1127321354</t>
  </si>
  <si>
    <t>Poznámka k položce:_x000d_
obsahuje likvidaci odpadů a přesun sutí pro kompletní stavbu</t>
  </si>
  <si>
    <t>VRN9</t>
  </si>
  <si>
    <t xml:space="preserve"> Ostatní náklady</t>
  </si>
  <si>
    <t>9</t>
  </si>
  <si>
    <t>09000100014</t>
  </si>
  <si>
    <t>Ostatní náklady související s provozem</t>
  </si>
  <si>
    <t>-1111657085</t>
  </si>
  <si>
    <t>Poznámka k položce:_x000d_
Proškolení , atestace a návody užívání a bezpečnosti.....</t>
  </si>
  <si>
    <t>10</t>
  </si>
  <si>
    <t>09000100112</t>
  </si>
  <si>
    <t xml:space="preserve">Průběžný úklid </t>
  </si>
  <si>
    <t>1777265115</t>
  </si>
  <si>
    <t>11</t>
  </si>
  <si>
    <t>0900010012</t>
  </si>
  <si>
    <t>Generální finální úklid</t>
  </si>
  <si>
    <t>-1822992135</t>
  </si>
  <si>
    <t>SO 01 - Sadové úpravy a dendrologická opatřenní</t>
  </si>
  <si>
    <t>HSV - Práce a dodávky HSV</t>
  </si>
  <si>
    <t xml:space="preserve">    1 - Zemní práce</t>
  </si>
  <si>
    <t xml:space="preserve">    998 - Přesun hmot</t>
  </si>
  <si>
    <t>HSV</t>
  </si>
  <si>
    <t>Práce a dodávky HSV</t>
  </si>
  <si>
    <t>Zemní práce</t>
  </si>
  <si>
    <t>111R</t>
  </si>
  <si>
    <t>Odstranění starého popínavého břečťanu</t>
  </si>
  <si>
    <t>m2</t>
  </si>
  <si>
    <t>-443390378</t>
  </si>
  <si>
    <t>Poznámka k položce:_x000d_
viz PD a TZ</t>
  </si>
  <si>
    <t>VV</t>
  </si>
  <si>
    <t>3,3*2,45</t>
  </si>
  <si>
    <t>Součet</t>
  </si>
  <si>
    <t>112151311</t>
  </si>
  <si>
    <t>Kácení stromu bez postupného spouštění koruny a kmene D přes 0,1 do 0,2 m</t>
  </si>
  <si>
    <t>kus</t>
  </si>
  <si>
    <t>-1625662200</t>
  </si>
  <si>
    <t>112151312</t>
  </si>
  <si>
    <t>Kácení stromu bez postupného spouštění koruny a kmene D přes 0,2 do 0,3 m</t>
  </si>
  <si>
    <t>1834343871</t>
  </si>
  <si>
    <t>112R</t>
  </si>
  <si>
    <t>Štěpkování stromků a větví v zapojeném porostu průměru kmene do 300 mm s naložením a likvidací</t>
  </si>
  <si>
    <t>1154429865</t>
  </si>
  <si>
    <t>112201111</t>
  </si>
  <si>
    <t>Odstranění pařezů D do 0,2 m v rovině a svahu do 1:5 s odklizením do 20 m a zasypáním jámy</t>
  </si>
  <si>
    <t>-557712096</t>
  </si>
  <si>
    <t>112201112</t>
  </si>
  <si>
    <t>Odstranění pařezů D přes 0,2 do 0,3 m v rovině a svahu do 1:5 s odklizením do 20 m a zasypáním jámy</t>
  </si>
  <si>
    <t>-1071556261</t>
  </si>
  <si>
    <t>121151103</t>
  </si>
  <si>
    <t>Sejmutí ornice plochy do 100 m2 tl vrstvy do 200 mm strojně</t>
  </si>
  <si>
    <t>-1906108540</t>
  </si>
  <si>
    <t>pro výsadbu živého plotu a keřů</t>
  </si>
  <si>
    <t>1,1*(17,3+29,5)</t>
  </si>
  <si>
    <t>162751117</t>
  </si>
  <si>
    <t>Vodorovné přemístění přes 9 000 do 10000 m výkopku/sypaniny z horniny třídy těžitelnosti I skupiny 1 až 3</t>
  </si>
  <si>
    <t>m3</t>
  </si>
  <si>
    <t>-2013312263</t>
  </si>
  <si>
    <t>Poznámka k položce:_x000d_
odvoz přebytečné zeminy na skládku</t>
  </si>
  <si>
    <t>167151101</t>
  </si>
  <si>
    <t>Nakládání výkopku z hornin třídy těžitelnosti I skupiny 1 až 3 do 100 m3</t>
  </si>
  <si>
    <t>1260308416</t>
  </si>
  <si>
    <t>1,1*(17,3+29,5)*0,12</t>
  </si>
  <si>
    <t>(17,3+29,5)*0,3*0,3</t>
  </si>
  <si>
    <t>171201221</t>
  </si>
  <si>
    <t>Poplatek za uložení na skládce (skládkovné) zeminy a kamení kód odpadu 17 05 04</t>
  </si>
  <si>
    <t>t</t>
  </si>
  <si>
    <t>1236409730</t>
  </si>
  <si>
    <t>(1,1*(17,3+29,5)*0,12)*0,75</t>
  </si>
  <si>
    <t>((17,3+29,5)*0,3*0,3)*0,75</t>
  </si>
  <si>
    <t>7,792*1,87 "Přepočtené koeficientem množství</t>
  </si>
  <si>
    <t>183111172</t>
  </si>
  <si>
    <t>Rýhy pro výsadbu s výměnou 100 % půdy zeminy skupiny 1 až 4 hloubky do 0,4 m šířky přes 0,2 do 0,4 m v rovině a svahu do 1:5</t>
  </si>
  <si>
    <t>m</t>
  </si>
  <si>
    <t>1998162768</t>
  </si>
  <si>
    <t>(17,3+29,5)</t>
  </si>
  <si>
    <t>M</t>
  </si>
  <si>
    <t>10321100</t>
  </si>
  <si>
    <t>zahradní substrát pro výsadbu VL</t>
  </si>
  <si>
    <t>1395645543</t>
  </si>
  <si>
    <t>46,8*0,112 "Přepočtené koeficientem množství</t>
  </si>
  <si>
    <t>13</t>
  </si>
  <si>
    <t>184102211</t>
  </si>
  <si>
    <t>Výsadba keře bez balu v do 1 m do jamky se zalitím v rovině a svahu do 1:5</t>
  </si>
  <si>
    <t>-624796216</t>
  </si>
  <si>
    <t>14</t>
  </si>
  <si>
    <t>02640445R</t>
  </si>
  <si>
    <t>habr obecný /Carpinus betulus/ 150-175cm</t>
  </si>
  <si>
    <t>597407743</t>
  </si>
  <si>
    <t>100</t>
  </si>
  <si>
    <t>998</t>
  </si>
  <si>
    <t>Přesun hmot</t>
  </si>
  <si>
    <t>15</t>
  </si>
  <si>
    <t>998231411</t>
  </si>
  <si>
    <t>Ruční přesun hmot pro sadovnické a krajinářské úpravy do 100 m</t>
  </si>
  <si>
    <t>147053427</t>
  </si>
  <si>
    <t>SO 02 - Stavební část- fasádní zateplení</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</si>
  <si>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</si>
  <si>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</si>
  <si>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</si>
  <si>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</si>
  <si>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</si>
  <si>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PSV - Práce a dodávky PSV</t>
  </si>
  <si>
    <t xml:space="preserve">    711 - Izolace proti vodě, vlhkosti a plynům</t>
  </si>
  <si>
    <t xml:space="preserve">    713 - Izolace tepelné</t>
  </si>
  <si>
    <t xml:space="preserve">    722 - Zdravotechnika - vnitřní vodovod</t>
  </si>
  <si>
    <t xml:space="preserve">    741 - Elektroinstalace - silnoproud</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</si>
  <si>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</si>
  <si>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</si>
  <si>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</si>
  <si>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</si>
  <si>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</si>
  <si>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</si>
  <si>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</si>
  <si>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M - Práce a dodávky M</t>
  </si>
  <si>
    <t xml:space="preserve">    21-M - Elektromontáže</t>
  </si>
  <si>
    <t>122211101</t>
  </si>
  <si>
    <t>Odkopávky a prokopávky v hornině třídy těžitelnosti I, skupiny 3 ručně</t>
  </si>
  <si>
    <t>-416912109</t>
  </si>
  <si>
    <t>"obkopání soklu"148,75*0,7*0,6</t>
  </si>
  <si>
    <t>131253101</t>
  </si>
  <si>
    <t>Hloubení jam nezapažených v hornině třídy těžitelnosti I skupiny 3 objem do 20 m3 strojně v omezeném prostoru</t>
  </si>
  <si>
    <t>-265011504</t>
  </si>
  <si>
    <t>"základ VZT"2,6*3,1*0,5</t>
  </si>
  <si>
    <t>Zakládání</t>
  </si>
  <si>
    <t>213141111</t>
  </si>
  <si>
    <t>Zřízení vrstvy z geotextilie v rovině nebo ve sklonu do 1:5 š do 3 m</t>
  </si>
  <si>
    <t>-1175199995</t>
  </si>
  <si>
    <t>"obkopání soklu"148,75*(0,6+0,45+0,6)</t>
  </si>
  <si>
    <t>"základ VZT"(2,6*3,1)+0,5*(2,6+2,6+3,1+3,1)</t>
  </si>
  <si>
    <t>69311081</t>
  </si>
  <si>
    <t>geotextilie netkaná separační, ochranná, filtrační, drenážní PES 300g/m2</t>
  </si>
  <si>
    <t>1372427155</t>
  </si>
  <si>
    <t>259,198*1,1655 'Přepočtené koeficientem množství</t>
  </si>
  <si>
    <t>Svislé a kompletní konstrukce</t>
  </si>
  <si>
    <t>311273121</t>
  </si>
  <si>
    <t>Zdivo tepelněizolační z pórobetových tvárnic do P2 do 400 kg/m3 U přes 0,18 do 0,22, tl zdiva 450 mm</t>
  </si>
  <si>
    <t>-457567170</t>
  </si>
  <si>
    <t xml:space="preserve">podezdívka parapetů  oken O3</t>
  </si>
  <si>
    <t>2,3*9*0,1</t>
  </si>
  <si>
    <t>Komunikace pozemní</t>
  </si>
  <si>
    <t>564760101</t>
  </si>
  <si>
    <t>Podklad z kameniva hrubého drceného vel. 16-32 mm plochy do 100 m2 tl 200 mm</t>
  </si>
  <si>
    <t>1684394315</t>
  </si>
  <si>
    <t>"základ VZT"2,6*3,1</t>
  </si>
  <si>
    <t>564761101</t>
  </si>
  <si>
    <t>Podklad z kameniva hrubého drceného vel. 32-63 mm plochy do 100 m2 tl 200 mm</t>
  </si>
  <si>
    <t>671818811</t>
  </si>
  <si>
    <t>-911871808</t>
  </si>
  <si>
    <t>okapový chodník, celková vrstva bude 2x 200 mm</t>
  </si>
  <si>
    <t>"obkopání soklu"148,75*0,5</t>
  </si>
  <si>
    <t>74,375*2 'Přepočtené koeficientem množství</t>
  </si>
  <si>
    <t>596811220</t>
  </si>
  <si>
    <t>Kladení betonové dlažby komunikací pro pěší do lože z kameniva velikosti přes 0,09 do 0,25 m2 pl do 50 m2</t>
  </si>
  <si>
    <t>30906045</t>
  </si>
  <si>
    <t>Poznámka k položce:_x000d_
lože pod dlažbu 50 mm frakce 4/8_x000d_
Betonová dlažba 500 x 500 x 50 mm, přírodní beton, hladký povrch, s hydrofobní impregnací (např. MasterProtect H330), mezery 1-2mm vyplnit spárovacím pískem.</t>
  </si>
  <si>
    <t>"obkopání soklu"0,5*46,4</t>
  </si>
  <si>
    <t>59246003</t>
  </si>
  <si>
    <t>dlažba plošná betonová terasová hladká 500x500x50mm</t>
  </si>
  <si>
    <t>815964083</t>
  </si>
  <si>
    <t>31,26*1,08 'Přepočtené koeficientem množství</t>
  </si>
  <si>
    <t>Úpravy povrchů, podlahy a osazování výplní</t>
  </si>
  <si>
    <t>612142001</t>
  </si>
  <si>
    <t>Potažení vnitřních stěn sklovláknitým pletivem vtlačeným do tenkovrstvé hmoty</t>
  </si>
  <si>
    <t>-1557700187</t>
  </si>
  <si>
    <t>2,3*9*0,2</t>
  </si>
  <si>
    <t>612311131</t>
  </si>
  <si>
    <t>Potažení vnitřních stěn vápenným štukem tloušťky do 3 mm</t>
  </si>
  <si>
    <t>354549081</t>
  </si>
  <si>
    <t>619995001</t>
  </si>
  <si>
    <t>Začištění omítek kolem oken, dveří, podlah nebo obkladů</t>
  </si>
  <si>
    <t>1781755967</t>
  </si>
  <si>
    <t>vnitřní začištění po osazení nových oken a dveří</t>
  </si>
  <si>
    <t>"O1" (2,15+4,3)*2*5</t>
  </si>
  <si>
    <t>"O2"(2,15+4,3)*2*4</t>
  </si>
  <si>
    <t>"O3" (2,2+1,4)*2*9</t>
  </si>
  <si>
    <t>"D1"(2,9+3,050)*2</t>
  </si>
  <si>
    <t>621211021</t>
  </si>
  <si>
    <t>Montáž kontaktního zateplení vnějších podhledů lepením a mechanickým kotvením polystyrénových desek do betonu nebo zdiva tl přes 80 do 120 mm</t>
  </si>
  <si>
    <t>-809153738</t>
  </si>
  <si>
    <t>110,024*1,116+28,8*0,757</t>
  </si>
  <si>
    <t>28376422</t>
  </si>
  <si>
    <t>deska XPS hrana polodrážková a hladký povrch 300kPA λ=0,035 tl 100mm</t>
  </si>
  <si>
    <t>-1989468421</t>
  </si>
  <si>
    <t>144,588*1,05 "Přepočtené koeficientem množství</t>
  </si>
  <si>
    <t>16</t>
  </si>
  <si>
    <t>621211031</t>
  </si>
  <si>
    <t>Montáž kontaktního zateplení vnějších podhledů lepením a mechanickým kotvením polystyrénových desek do betonu nebo zdiva tl přes 120 do 160 mm</t>
  </si>
  <si>
    <t>1922800257</t>
  </si>
  <si>
    <t>Poznámka k položce:_x000d_
skladba F1, F3</t>
  </si>
  <si>
    <t>"F1a" 8,182*15,96*2</t>
  </si>
  <si>
    <t>0,515*1,771*6</t>
  </si>
  <si>
    <t>0,55*1,776*7</t>
  </si>
  <si>
    <t>1,176*0,492+1,002*1,772</t>
  </si>
  <si>
    <t>"F1b" 1,11*27,9*2</t>
  </si>
  <si>
    <t>Mezisoučet</t>
  </si>
  <si>
    <t>"F3"26,269*1,477-(2,2*1,4*9)</t>
  </si>
  <si>
    <t>0,85*4,3*8</t>
  </si>
  <si>
    <t>17</t>
  </si>
  <si>
    <t>28376044</t>
  </si>
  <si>
    <t>deska EPS grafitová fasádní λ=0,032 tl 160mm</t>
  </si>
  <si>
    <t>217083659</t>
  </si>
  <si>
    <t>"F1a"275,833</t>
  </si>
  <si>
    <t>"F3"40,319</t>
  </si>
  <si>
    <t>316,152*1,05 "Přepočtené koeficientem množství</t>
  </si>
  <si>
    <t>18</t>
  </si>
  <si>
    <t>28376042</t>
  </si>
  <si>
    <t>deska EPS grafitová fasádní λ=0,032 tl 140mm</t>
  </si>
  <si>
    <t>165637200</t>
  </si>
  <si>
    <t>"F1b"61,938</t>
  </si>
  <si>
    <t>61,938*1,05 "Přepočtené koeficientem množství</t>
  </si>
  <si>
    <t>19</t>
  </si>
  <si>
    <t>621211041</t>
  </si>
  <si>
    <t>Montáž kontaktního zateplení vnějších podhledů lepením a mechanickým kotvením polystyrénových desek do betonu nebo zdiva tl přes 160 do 200 mm</t>
  </si>
  <si>
    <t>68475026</t>
  </si>
  <si>
    <t>Poznámka k položce:_x000d_
F1</t>
  </si>
  <si>
    <t>"F1"(27,85*6,77)-(25,407*6,244)</t>
  </si>
  <si>
    <t>(27,85*2,1)+(3,432*6,775)-(1,447*26,269)</t>
  </si>
  <si>
    <t>20</t>
  </si>
  <si>
    <t>28376048</t>
  </si>
  <si>
    <t>deska EPS grafitová fasádní λ=0,032 tl 200mm</t>
  </si>
  <si>
    <t>-1568744140</t>
  </si>
  <si>
    <t>73,629*1,05 "Přepočtené koeficientem množství</t>
  </si>
  <si>
    <t>622142001</t>
  </si>
  <si>
    <t>Potažení vnějších stěn sklovláknitým pletivem vtlačeným do tenkovrstvé hmoty</t>
  </si>
  <si>
    <t>-424541337</t>
  </si>
  <si>
    <t>fasáda F1, F1a , F1b,nadpraží,ostění,parapety</t>
  </si>
  <si>
    <t>411,4+130,636</t>
  </si>
  <si>
    <t xml:space="preserve">fasáda F3 </t>
  </si>
  <si>
    <t>40,319</t>
  </si>
  <si>
    <t>SOKL - Mrmolit - F4</t>
  </si>
  <si>
    <t>"F4"144,588</t>
  </si>
  <si>
    <t>22</t>
  </si>
  <si>
    <t>622143003</t>
  </si>
  <si>
    <t>Montáž omítkových plastových nebo pozinkovaných rohových profilů</t>
  </si>
  <si>
    <t>1020136338</t>
  </si>
  <si>
    <t>2*2*(1,46+1,775)+2*2*(0,896+1,182)</t>
  </si>
  <si>
    <t>13*2*(1,46+1,775)+5*2*(1,46+1,775)+2,9+3,05+2,9</t>
  </si>
  <si>
    <t>9*2*(2,2+1,4)+9*2*(2,15+4,3)</t>
  </si>
  <si>
    <t>9*2,5</t>
  </si>
  <si>
    <t>23</t>
  </si>
  <si>
    <t>59051486</t>
  </si>
  <si>
    <t>profil rohový PVC 15x15mm s výztužnou tkaninou š 100mm pro ETICS</t>
  </si>
  <si>
    <t>343628998</t>
  </si>
  <si>
    <t>349,962*1,05 "Přepočtené koeficientem množství</t>
  </si>
  <si>
    <t>24</t>
  </si>
  <si>
    <t>622143004</t>
  </si>
  <si>
    <t>Montáž omítkových samolepících začišťovacích profilů pro spojení s okenním rámem</t>
  </si>
  <si>
    <t>-615367315</t>
  </si>
  <si>
    <t>2*(1,46+1,775+1,775)+2*(0,896+1,182+1,182)</t>
  </si>
  <si>
    <t>13*(1,46+1,775+1,775)+5*(1,46+1,775+1,775)+2,9+3,05+2,9</t>
  </si>
  <si>
    <t>9*(2,2+1,4+1,4)+9*(2,15+4,3+4,3)</t>
  </si>
  <si>
    <t>25</t>
  </si>
  <si>
    <t>59051476</t>
  </si>
  <si>
    <t>profil začišťovací PVC 9mm s výztužnou tkaninou pro ostění ETICS</t>
  </si>
  <si>
    <t>-1657558673</t>
  </si>
  <si>
    <t>257,32*1,05 "Přepočtené koeficientem množství</t>
  </si>
  <si>
    <t>26</t>
  </si>
  <si>
    <t>622212051</t>
  </si>
  <si>
    <t>Montáž kontaktního zateplení vnějšího ostění, nadpraží nebo parapetu hl. špalety do 400 mm lepením desek z polystyrenu tl do 40 mm</t>
  </si>
  <si>
    <t>1735814265</t>
  </si>
  <si>
    <t>zateplení špalet nadpraží a parapetů oken a dveří</t>
  </si>
  <si>
    <t>stávající okna</t>
  </si>
  <si>
    <t>(1,46+1,775)*2*25</t>
  </si>
  <si>
    <t>(0,9+1,182)*2*2</t>
  </si>
  <si>
    <t>27</t>
  </si>
  <si>
    <t>28376439</t>
  </si>
  <si>
    <t>deska XPS hrana rovná a strukturovaný povrch 250kPa λ=0,032 tl 40mm</t>
  </si>
  <si>
    <t>37655292</t>
  </si>
  <si>
    <t>Poznámka k položce:_x000d_
deska XPS bude seříznuta do klínu kvůli spádu parapetu</t>
  </si>
  <si>
    <t xml:space="preserve">parapetů oken </t>
  </si>
  <si>
    <t>"O1" (2,15)*5*0,36</t>
  </si>
  <si>
    <t>"O2"(2,15)*4*0,36</t>
  </si>
  <si>
    <t>"O3" (2,2)*9*0,36</t>
  </si>
  <si>
    <t>(1,46)*25*0,36</t>
  </si>
  <si>
    <t>(0,9)*2*0,36</t>
  </si>
  <si>
    <t>27,882*1,05 "Přepočtené koeficientem množství</t>
  </si>
  <si>
    <t>28</t>
  </si>
  <si>
    <t>978593408</t>
  </si>
  <si>
    <t>Poznámka k položce:_x000d_
ostění a nadpraží</t>
  </si>
  <si>
    <t xml:space="preserve">zateplení špalet nadpraží  oken a dveří</t>
  </si>
  <si>
    <t>"O1" (2,15+4,3+4,3)*5*0,36</t>
  </si>
  <si>
    <t>"O2"(2,15+4,3+4,3)*4*0,36</t>
  </si>
  <si>
    <t>"O3" (2,2+1,4+1,4)*9*0,36</t>
  </si>
  <si>
    <t>"D1"(2,9+3,050)*2*0,36</t>
  </si>
  <si>
    <t>(1,46+1,775+1,775)*25*0,36</t>
  </si>
  <si>
    <t>(0,9+1,182+1,182)*2*0,36</t>
  </si>
  <si>
    <t>102,754*1,05 "Přepočtené koeficientem množství</t>
  </si>
  <si>
    <t>29</t>
  </si>
  <si>
    <t>622252001</t>
  </si>
  <si>
    <t>Montáž profilů kontaktního zateplení připevněných mechanicky</t>
  </si>
  <si>
    <t>641264470</t>
  </si>
  <si>
    <t>30</t>
  </si>
  <si>
    <t>59051647</t>
  </si>
  <si>
    <t>profil zakládací Al tl 0,7mm pro ETICS pro izolant tl 100mm</t>
  </si>
  <si>
    <t>1410604093</t>
  </si>
  <si>
    <t>143,69*1,05 "Přepočtené koeficientem množství</t>
  </si>
  <si>
    <t>31</t>
  </si>
  <si>
    <t>622151001</t>
  </si>
  <si>
    <t>Penetrační akrylátový nátěr vnějších pastovitých tenkovrstvých omítek stěn</t>
  </si>
  <si>
    <t>-163923800</t>
  </si>
  <si>
    <t>penetrace stávajících podkladů pro možnost nanášení nových vrstev zateplení</t>
  </si>
  <si>
    <t>32</t>
  </si>
  <si>
    <t>622511112</t>
  </si>
  <si>
    <t>Tenkovrstvá akrylátová mozaiková střednězrnná omítka vnějších stěn</t>
  </si>
  <si>
    <t>323497273</t>
  </si>
  <si>
    <t>SOKL - Mrmolit</t>
  </si>
  <si>
    <t>33</t>
  </si>
  <si>
    <t>783823131</t>
  </si>
  <si>
    <t>Penetrační akrylátový nátěr hladkých, tenkovrstvých zrnitých nebo štukových omítek</t>
  </si>
  <si>
    <t>81549400</t>
  </si>
  <si>
    <t>penetrace pod marmolit</t>
  </si>
  <si>
    <t>34</t>
  </si>
  <si>
    <t>622531012</t>
  </si>
  <si>
    <t>Tenkovrstvá silikonová zrnitá omítka zrnitost 1,5 mm vnějších stěn</t>
  </si>
  <si>
    <t>-797725081</t>
  </si>
  <si>
    <t>Poznámka k položce:_x000d_
barevnosti viz PD a TZ</t>
  </si>
  <si>
    <t>fasáda F1, F1a , F1b,ostění,nadpraží</t>
  </si>
  <si>
    <t>411,4+101,71</t>
  </si>
  <si>
    <t>35</t>
  </si>
  <si>
    <t>622151031</t>
  </si>
  <si>
    <t>Penetrační silikonový nátěr vnějších pastovitých tenkovrstvých omítek stěn</t>
  </si>
  <si>
    <t>-1966834371</t>
  </si>
  <si>
    <t>penetrace pod tenkovrstvou fasádní omítku</t>
  </si>
  <si>
    <t>"F1, F1a, F1b,nadpraží,ostění"411,4+101,71</t>
  </si>
  <si>
    <t>36</t>
  </si>
  <si>
    <t>629995101</t>
  </si>
  <si>
    <t>Očištění vnějších ploch tlakovou vodou</t>
  </si>
  <si>
    <t>-2059350590</t>
  </si>
  <si>
    <t>Poznámka k položce:_x000d_
dvojnásobné mytí,_x000d_
viz PD a TZ</t>
  </si>
  <si>
    <t>918,2*2 "Přepočtené koeficientem množství</t>
  </si>
  <si>
    <t>37</t>
  </si>
  <si>
    <t>637121113</t>
  </si>
  <si>
    <t>Okapový chodník z kačírku tl 200 mm s udusáním</t>
  </si>
  <si>
    <t>1255505519</t>
  </si>
  <si>
    <t>Poznámka k položce:_x000d_
frakce 16/32</t>
  </si>
  <si>
    <t>"obkopání soklu"102,35*0,5</t>
  </si>
  <si>
    <t>Ostatní konstrukce a práce, bourání</t>
  </si>
  <si>
    <t>38</t>
  </si>
  <si>
    <t>916331112</t>
  </si>
  <si>
    <t>Osazení zahradního obrubníku betonového do lože z betonu s boční opěrou</t>
  </si>
  <si>
    <t>818813854</t>
  </si>
  <si>
    <t>okapový chodník</t>
  </si>
  <si>
    <t>148,75</t>
  </si>
  <si>
    <t>lemování základu pro VZT</t>
  </si>
  <si>
    <t>3,1+3,1+2,6+2,6</t>
  </si>
  <si>
    <t>39</t>
  </si>
  <si>
    <t>59217002</t>
  </si>
  <si>
    <t>obrubník betonový zahradní šedý 1000x50x200mm</t>
  </si>
  <si>
    <t>-1974510324</t>
  </si>
  <si>
    <t>40</t>
  </si>
  <si>
    <t>941111111</t>
  </si>
  <si>
    <t>Montáž lešení řadového trubkového lehkého s podlahami zatížení do 200 kg/m2 š od 0,6 do 0,9 m v do 10 m</t>
  </si>
  <si>
    <t>1659393609</t>
  </si>
  <si>
    <t>v exteriéru</t>
  </si>
  <si>
    <t>(16,8+12+41,45+11,3)*5</t>
  </si>
  <si>
    <t>(3,2+15,8+27,75+15,5)*8,2</t>
  </si>
  <si>
    <t>interiér - pro montáž a začištění oken</t>
  </si>
  <si>
    <t>4,8*(26,7+26,7)</t>
  </si>
  <si>
    <t>41</t>
  </si>
  <si>
    <t>941111211</t>
  </si>
  <si>
    <t>Příplatek k lešení řadovému trubkovému lehkému s podlahami do 200 kg/m2 š od 0,6 do 0,9 m v do 10 m za každý den použití</t>
  </si>
  <si>
    <t>2135493986</t>
  </si>
  <si>
    <t>Poznámka k položce:_x000d_
120 dní</t>
  </si>
  <si>
    <t>918,2*120</t>
  </si>
  <si>
    <t>42</t>
  </si>
  <si>
    <t>941111211-1</t>
  </si>
  <si>
    <t>-1132967298</t>
  </si>
  <si>
    <t>Poznámka k položce:_x000d_
10 dní</t>
  </si>
  <si>
    <t>4,8*(26,7+26,7)*10</t>
  </si>
  <si>
    <t>43</t>
  </si>
  <si>
    <t>941111811</t>
  </si>
  <si>
    <t>Demontáž lešení řadového trubkového lehkého s podlahami zatížení do 200 kg/m2 š od 0,6 do 0,9 m v do 10 m</t>
  </si>
  <si>
    <t>-866941548</t>
  </si>
  <si>
    <t>44</t>
  </si>
  <si>
    <t>949101111</t>
  </si>
  <si>
    <t>Lešení pomocné pro objekty pozemních staveb s lešeňovou podlahou v do 1,9 m zatížení do 150 kg/m2</t>
  </si>
  <si>
    <t>-368067741</t>
  </si>
  <si>
    <t>45</t>
  </si>
  <si>
    <t>963051113</t>
  </si>
  <si>
    <t>Bourání ŽB stropů deskových tl přes 80 mm</t>
  </si>
  <si>
    <t>-806252597</t>
  </si>
  <si>
    <t>"vstupní zastřešení" 4,673*1,48*0,98</t>
  </si>
  <si>
    <t>46</t>
  </si>
  <si>
    <t>965042R</t>
  </si>
  <si>
    <t>Bourání stávající dlažby na podestě a schodech pl přes 4 m2</t>
  </si>
  <si>
    <t>734768769</t>
  </si>
  <si>
    <t>47</t>
  </si>
  <si>
    <t>965042R1</t>
  </si>
  <si>
    <t>D+M Vybourání stávající rohože s přípravou pro rohož novou</t>
  </si>
  <si>
    <t>-2013577855</t>
  </si>
  <si>
    <t>48</t>
  </si>
  <si>
    <t>968082017</t>
  </si>
  <si>
    <t>Vybourání plastových rámů oken včetně křídel plochy přes 2 do 4 m2</t>
  </si>
  <si>
    <t>1810290233</t>
  </si>
  <si>
    <t>"okna" 2,1*1,455*9</t>
  </si>
  <si>
    <t>49</t>
  </si>
  <si>
    <t>968082018</t>
  </si>
  <si>
    <t>Vybourání plastových rámů oken včetně křídel plochy přes 4 m2</t>
  </si>
  <si>
    <t>-606689024</t>
  </si>
  <si>
    <t>"okna"2,15*4,4*9</t>
  </si>
  <si>
    <t>50</t>
  </si>
  <si>
    <t>968082022</t>
  </si>
  <si>
    <t>Vybourání plastových zárubní dveří plochy do 4 m2</t>
  </si>
  <si>
    <t>570143892</t>
  </si>
  <si>
    <t>"dveře" 1,69*2,196</t>
  </si>
  <si>
    <t>51</t>
  </si>
  <si>
    <t>971033561</t>
  </si>
  <si>
    <t>Vybourání otvorů ve zdivu cihelném pl do 1 m2 na MVC nebo MV tl do 600 mm</t>
  </si>
  <si>
    <t>-1956292654</t>
  </si>
  <si>
    <t>"otvor" 1,67*0,6*0,4</t>
  </si>
  <si>
    <t>52</t>
  </si>
  <si>
    <t>971035641</t>
  </si>
  <si>
    <t>Vybourání otvorů ve zdivu cihelném pl do 4 m2 na MC tl do 300 mm</t>
  </si>
  <si>
    <t>-1494652310</t>
  </si>
  <si>
    <t>"vybourání u dveří"</t>
  </si>
  <si>
    <t>0,82*2,28</t>
  </si>
  <si>
    <t>0,79*2,28</t>
  </si>
  <si>
    <t>53</t>
  </si>
  <si>
    <t>782632R</t>
  </si>
  <si>
    <t>Demontáž obkladů parapetů z teraco desek do suti kladených do lepidla</t>
  </si>
  <si>
    <t>-2069499656</t>
  </si>
  <si>
    <t>2,25*9*0,64</t>
  </si>
  <si>
    <t>2,20*9*0,64</t>
  </si>
  <si>
    <t>54</t>
  </si>
  <si>
    <t>985311315</t>
  </si>
  <si>
    <t>Reprofilace rubu kleneb a podlah cementovou sanační maltou tl přes 40 do 50 mm</t>
  </si>
  <si>
    <t>1918826786</t>
  </si>
  <si>
    <t xml:space="preserve">Poznámka k položce:_x000d_
Reprofilace schodišťových stupňů_x000d_
(  opravná malta a jemná stěrka v jednom pro tloušťky vrstvy do 50mm k vyrovnávání, vyhlazování na betonových podkladech, náhrada betonu k opravě betonových podkladů, vysoká mechanická pevnost pro interiéry i exteriéry, velmi dobrá zpracovatelnost dlouhá trvanlivost, nesmršťuje se, nízké vnitřní napětí, jemnozrnná, propustná pro vodní páry.)_x000d_
</t>
  </si>
  <si>
    <t>55</t>
  </si>
  <si>
    <t>998011002</t>
  </si>
  <si>
    <t>Přesun hmot pro budovy zděné v přes 6 do 12 m</t>
  </si>
  <si>
    <t>-1252294429</t>
  </si>
  <si>
    <t>56</t>
  </si>
  <si>
    <t>998011015</t>
  </si>
  <si>
    <t>Příplatek k přesunu hmot pro budovy zděné za zvětšený přesun do 1000 m</t>
  </si>
  <si>
    <t>-760532195</t>
  </si>
  <si>
    <t>PSV</t>
  </si>
  <si>
    <t>Práce a dodávky PSV</t>
  </si>
  <si>
    <t>711</t>
  </si>
  <si>
    <t>Izolace proti vodě, vlhkosti a plynům</t>
  </si>
  <si>
    <t>57</t>
  </si>
  <si>
    <t>711161273</t>
  </si>
  <si>
    <t>Provedení izolace proti zemní vlhkosti svislé z nopové fólie</t>
  </si>
  <si>
    <t>-321969265</t>
  </si>
  <si>
    <t>110,024*(1,116-0,25)</t>
  </si>
  <si>
    <t>28,8*(0,757-0,25)</t>
  </si>
  <si>
    <t>58</t>
  </si>
  <si>
    <t>28323005</t>
  </si>
  <si>
    <t>fólie profilovaná (nopová) drenážní HDPE s výškou nopů 8mm</t>
  </si>
  <si>
    <t>1376825400</t>
  </si>
  <si>
    <t>109,883*1,221 "Přepočtené koeficientem množství</t>
  </si>
  <si>
    <t>59</t>
  </si>
  <si>
    <t>998711102</t>
  </si>
  <si>
    <t>Přesun hmot tonážní pro izolace proti vodě, vlhkosti a plynům v objektech v přes 6 do 12 m</t>
  </si>
  <si>
    <t>343015660</t>
  </si>
  <si>
    <t>713</t>
  </si>
  <si>
    <t>Izolace tepelné</t>
  </si>
  <si>
    <t>60</t>
  </si>
  <si>
    <t>713131141</t>
  </si>
  <si>
    <t>Montáž izolace tepelné stěn lepením celoplošně rohoží, pásů, dílců, desek</t>
  </si>
  <si>
    <t>-175694131</t>
  </si>
  <si>
    <t>Poznámka k položce:_x000d_
zateplení pod vnitřní parapet P1</t>
  </si>
  <si>
    <t>"P1" 2,25*9*0,6</t>
  </si>
  <si>
    <t>61</t>
  </si>
  <si>
    <t>1697852462</t>
  </si>
  <si>
    <t>12,15*1,05 'Přepočtené koeficientem množství</t>
  </si>
  <si>
    <t>62</t>
  </si>
  <si>
    <t>713133320</t>
  </si>
  <si>
    <t>Montáž izolace tepelné vkládané do C-kazet překrývající zámky kazet tl přes 120 do 140 mm budov v přes 6 do 12 m</t>
  </si>
  <si>
    <t>2039187644</t>
  </si>
  <si>
    <t>63</t>
  </si>
  <si>
    <t>63148163</t>
  </si>
  <si>
    <t>deska tepelně izolační minerální provětrávaných fasád λ=0,034-0,035 tl 140mm</t>
  </si>
  <si>
    <t>-2072146408</t>
  </si>
  <si>
    <t>Poznámka k položce:_x000d_
Desky kamenné izolace jsou určeny pro zateplení větraných fasád. _x000d_
 λD = 0,033 W·m-1·K-1._x000d_
Vlákna jsou po celém povrchu hydrofobizována. _x000d_
Desky je nutné v konstrukci chránit vhodným způsobem (vnější opláštění, ev. difuzní fólie)._x000d_
VIZ PD A TZ</t>
  </si>
  <si>
    <t>238,165</t>
  </si>
  <si>
    <t>238,165*1,13 "Přepočtené koeficientem množství</t>
  </si>
  <si>
    <t>64</t>
  </si>
  <si>
    <t>998713102</t>
  </si>
  <si>
    <t>Přesun hmot tonážní pro izolace tepelné v objektech v přes 6 do 12 m</t>
  </si>
  <si>
    <t>1004986294</t>
  </si>
  <si>
    <t>722</t>
  </si>
  <si>
    <t>Zdravotechnika - vnitřní vodovod</t>
  </si>
  <si>
    <t>65</t>
  </si>
  <si>
    <t>722R</t>
  </si>
  <si>
    <t>Montáž ventilu nezámrzného protaženého na novou fasádu</t>
  </si>
  <si>
    <t>997082003</t>
  </si>
  <si>
    <t>Poznámka k položce:_x000d_
včetně potřebného příslušenství a potřebných úkonů_x000d_
viz PD a TZ</t>
  </si>
  <si>
    <t>66</t>
  </si>
  <si>
    <t>722R1</t>
  </si>
  <si>
    <t xml:space="preserve">Ventil nezámrzný s rukojetí  DN 15 délka 435 mm</t>
  </si>
  <si>
    <t>-155261983</t>
  </si>
  <si>
    <t>Poznámka k položce:_x000d_
integrovaná zpětná klapka a přivzdušňování, průtok 40l /min (1 bar), stavební hloubka 150-415 mm, velikost připojení 1/2"_x000d_
včetně potřebného příslušenství a potřebných úkonů_x000d_
viz PD a TZ</t>
  </si>
  <si>
    <t>67</t>
  </si>
  <si>
    <t>722R2</t>
  </si>
  <si>
    <t>Demontáž stávajícího ventilu protaženého na stávající fasádu</t>
  </si>
  <si>
    <t>-1856842186</t>
  </si>
  <si>
    <t>Poznámka k položce:_x000d_
včetně potřebných úkonů_x000d_
viz PD a TZ</t>
  </si>
  <si>
    <t>741</t>
  </si>
  <si>
    <t>Elektroinstalace - silnoproud</t>
  </si>
  <si>
    <t>68</t>
  </si>
  <si>
    <t>741420001</t>
  </si>
  <si>
    <t>Montáž drát nebo lano hromosvodné svodové D do 10 mm s podpěrou</t>
  </si>
  <si>
    <t>-1690739788</t>
  </si>
  <si>
    <t>Poznámka k položce:_x000d_
zpětná montáž vč. případného doplnění a prodloužení</t>
  </si>
  <si>
    <t>762</t>
  </si>
  <si>
    <t>Konstrukce tesařské</t>
  </si>
  <si>
    <t>69</t>
  </si>
  <si>
    <t>762430011.CDC</t>
  </si>
  <si>
    <t>Obložení stěn z cementotřískových desek CETRIS tl 10 mm na sraz šroubovaných</t>
  </si>
  <si>
    <t>1752605474</t>
  </si>
  <si>
    <t>svislé ukončení střechy</t>
  </si>
  <si>
    <t xml:space="preserve">"Detail D9 a D11" 27,9*0,7*2  </t>
  </si>
  <si>
    <t>70</t>
  </si>
  <si>
    <t>622131111</t>
  </si>
  <si>
    <t>Polymercementový spojovací můstek vnějších stěn nanášený ručně</t>
  </si>
  <si>
    <t>42649342</t>
  </si>
  <si>
    <t>na cetris</t>
  </si>
  <si>
    <t>764</t>
  </si>
  <si>
    <t>Konstrukce klempířské</t>
  </si>
  <si>
    <t>71</t>
  </si>
  <si>
    <t>764002851</t>
  </si>
  <si>
    <t>Demontáž oplechování parapetů do suti</t>
  </si>
  <si>
    <t>1322443006</t>
  </si>
  <si>
    <t>2,15*9</t>
  </si>
  <si>
    <t>2,1*9</t>
  </si>
  <si>
    <t>72</t>
  </si>
  <si>
    <t>764004863</t>
  </si>
  <si>
    <t>Demontáž svodu k dalšímu použití</t>
  </si>
  <si>
    <t>-2048997598</t>
  </si>
  <si>
    <t>7,15*3</t>
  </si>
  <si>
    <t>2,3*1</t>
  </si>
  <si>
    <t>4*3</t>
  </si>
  <si>
    <t>73</t>
  </si>
  <si>
    <t>764206105</t>
  </si>
  <si>
    <t>Montáž oplechování rovných parapetů rš do 400 mm</t>
  </si>
  <si>
    <t>-1103392661</t>
  </si>
  <si>
    <t>74</t>
  </si>
  <si>
    <t>15441015</t>
  </si>
  <si>
    <t>profil Pz ocelový pro oplechování parapetu š 400mm obkladu fasády</t>
  </si>
  <si>
    <t>1020710616</t>
  </si>
  <si>
    <t>75</t>
  </si>
  <si>
    <t>764206107</t>
  </si>
  <si>
    <t>Montáž oplechování rovných parapetů rš přes 400 mm</t>
  </si>
  <si>
    <t>407765547</t>
  </si>
  <si>
    <t>1,45*25</t>
  </si>
  <si>
    <t>0,9*2</t>
  </si>
  <si>
    <t>76</t>
  </si>
  <si>
    <t>1544101R</t>
  </si>
  <si>
    <t>profil Pz ocelový pro oplechování parapetu š přes 400mm obkladu fasády</t>
  </si>
  <si>
    <t>-635668615</t>
  </si>
  <si>
    <t>77</t>
  </si>
  <si>
    <t>76420610R</t>
  </si>
  <si>
    <t>Montáž rovných parapetů vnitřních</t>
  </si>
  <si>
    <t>-881427924</t>
  </si>
  <si>
    <t>2,25*9</t>
  </si>
  <si>
    <t>78</t>
  </si>
  <si>
    <t>6079400R</t>
  </si>
  <si>
    <t>parapet dřevotřískový vnitřní povrch laminátový š do 700mm</t>
  </si>
  <si>
    <t>-720392174</t>
  </si>
  <si>
    <t>Poznámka k položce:_x000d_
barevnost dle PD po odsouhlasení investorem</t>
  </si>
  <si>
    <t>20,25*1,05 "Přepočtené koeficientem množství</t>
  </si>
  <si>
    <t>79</t>
  </si>
  <si>
    <t>764508R</t>
  </si>
  <si>
    <t>D+M zpětná montáž svodu kruhového vč. případného doplnění a prodloužení (kotvení objímek, prodloužení svodů) pro napojení na okapové žlaby</t>
  </si>
  <si>
    <t>-1398066576</t>
  </si>
  <si>
    <t>Poznámka k položce:_x000d_
zpětná montáž vč. případného doplnění a prodloužení (kotvení objímek, prodloužení svodů) pro napojení na okapové žlaby</t>
  </si>
  <si>
    <t>80</t>
  </si>
  <si>
    <t>998764102</t>
  </si>
  <si>
    <t>Přesun hmot tonážní pro konstrukce klempířské v objektech v přes 6 do 12 m</t>
  </si>
  <si>
    <t>1076742151</t>
  </si>
  <si>
    <t>766</t>
  </si>
  <si>
    <t>Konstrukce truhlářské</t>
  </si>
  <si>
    <t>81</t>
  </si>
  <si>
    <t>766417523</t>
  </si>
  <si>
    <t>Montáž difúzní paropropustné fólie pro dřevěnou provětrávanou fasádu s lepenými přesahy</t>
  </si>
  <si>
    <t>-1178045499</t>
  </si>
  <si>
    <t>Poznámka k položce:_x000d_
Pojistná difúzní folie do provětrávané fasády F2 _x000d_
Včetně veškerých systémových detailů pro dodržení funkce hydroizolace (spoje, pásky, přelepování atd.)</t>
  </si>
  <si>
    <t>82</t>
  </si>
  <si>
    <t>28329038</t>
  </si>
  <si>
    <t>fólie kontaktní difuzně propustná pro doplňkovou hydroizolační vrstvu skládaných větraných fasád s otevřenými spárami (spára max 20 mm, max.20% plochy)</t>
  </si>
  <si>
    <t>-733880161</t>
  </si>
  <si>
    <t>238,165*1,111 "Přepočtené koeficientem množství</t>
  </si>
  <si>
    <t>83</t>
  </si>
  <si>
    <t>766622862</t>
  </si>
  <si>
    <t>Vyvěšení křídel dřevěných nebo plastových okenních přes 1,5 m2</t>
  </si>
  <si>
    <t>-1390664497</t>
  </si>
  <si>
    <t>9+9</t>
  </si>
  <si>
    <t>84</t>
  </si>
  <si>
    <t>766691925</t>
  </si>
  <si>
    <t>Vyvěšení nebo zavěšení křídel plastových dveří pl přes 2 m2</t>
  </si>
  <si>
    <t>-982551385</t>
  </si>
  <si>
    <t>"2 dveřní křídla"2</t>
  </si>
  <si>
    <t>85</t>
  </si>
  <si>
    <t>998766102</t>
  </si>
  <si>
    <t>Přesun hmot tonážní pro kce truhlářské v objektech v přes 6 do 12 m</t>
  </si>
  <si>
    <t>213635836</t>
  </si>
  <si>
    <t>767</t>
  </si>
  <si>
    <t>Konstrukce zámečnické</t>
  </si>
  <si>
    <t>86</t>
  </si>
  <si>
    <t>767661811</t>
  </si>
  <si>
    <t>Demontáž mříží pevných nebo otevíravých</t>
  </si>
  <si>
    <t>862263679</t>
  </si>
  <si>
    <t>3*1,45*1,75</t>
  </si>
  <si>
    <t>87</t>
  </si>
  <si>
    <t>767662110</t>
  </si>
  <si>
    <t>Montáž mříží pevných šroubovaných ( prvek Z3 )</t>
  </si>
  <si>
    <t>143425478</t>
  </si>
  <si>
    <t xml:space="preserve">Poznámka k položce:_x000d_
POPIS PRVKU č.Z3_x000d_
MŘÍŽE NA OKNECH_x000d_
1450x1750mm_x000d_
RÁM OCELOVÉ JEKL PROFILY 20x20mm_x000d_
VÝPLŇ OCELOVÉ JEKL PROFILY 10x10mm_x000d_
ŽÁROVĚ ZINKOVÁNO_x000d_
NEREZ KOTVENÍ DO FASÁDY SKRZ ZATEPLENÍ_x000d_
včetně kotvení_x000d_
počet: 3ks_x000d_
viz PD a TZ _x000d_
zámečnický prvek  č.Z3</t>
  </si>
  <si>
    <t>88</t>
  </si>
  <si>
    <t>54912001</t>
  </si>
  <si>
    <t>mříž pro stavební otvory pevná ( prvek Z3 )</t>
  </si>
  <si>
    <t>1269530429</t>
  </si>
  <si>
    <t>89</t>
  </si>
  <si>
    <t>767R</t>
  </si>
  <si>
    <t>D+M PROVĚTRÁVANÁ FASÁDA s vlnitým plechovým profilem sinusového průřezu, výška vlny 40 mm</t>
  </si>
  <si>
    <t>1421777973</t>
  </si>
  <si>
    <t xml:space="preserve">Poznámka k položce:_x000d_
Skladba F2_x000d_
včetně kotvení provětrávané fasády a detailů - prvky viz D.1.1-13 a 14_x000d_
včetně veškerýh potřebných systemových prvků,ukončení a rohů,_x000d_
PROVĚTRÁVANÁ FASÁDA -  VLNITÝ PLECHOVÝ PROFIL SINUSOVÉHO PRŮŘEZU. VÝŠKA VLNY 40_x000d_
MM. ZÁKLADNÍ PŘEKRYTÍ PROFILU JE O JEDNU VLNU - ODSTÍN RAL 9006,</t>
  </si>
  <si>
    <t>16,762*4,663-(0,515*1,771*3)-(1,46*1,775*5)-(2,9*3,05)</t>
  </si>
  <si>
    <t>11,042*4,566-(0,15*1,771*3)-(1,46*1,775*5)</t>
  </si>
  <si>
    <t>41,45*3,479-(0,55*1,776*7)-(1,46*1,775*13)</t>
  </si>
  <si>
    <t>11,55*4,663-(1,176*0,492)-(1,002*1,772)-(0,896*1,182*2)-(1,46*1,775*2)</t>
  </si>
  <si>
    <t>238,165*1,05 "Přepočtené koeficientem množství</t>
  </si>
  <si>
    <t>90</t>
  </si>
  <si>
    <t>767610128</t>
  </si>
  <si>
    <t>Montáž oken kovových jednoduchých otevíravých do zdiva pl přes 2,5 m2</t>
  </si>
  <si>
    <t>1187078088</t>
  </si>
  <si>
    <t>"O1" 2,15*4,3*5</t>
  </si>
  <si>
    <t>"O2"2,15*4,3*4</t>
  </si>
  <si>
    <t>"O3" 2,2*1,4*9</t>
  </si>
  <si>
    <t>91</t>
  </si>
  <si>
    <t>55341015</t>
  </si>
  <si>
    <t>okno Al otevíravé/sklopné trojsklo přes plochu 1m2 přes v 2,5m</t>
  </si>
  <si>
    <t>1341456288</t>
  </si>
  <si>
    <t>Poznámka k položce:_x000d_
Okna s přerušeným tepelným mostem_x000d_
_x000d_
POPIS PRVKU č.O1_x000d_
OKENNÍ SESTAVA: PEVNÉ/VÝKLOPNÉ KŘÍDLO,_x000d_
ROZMĚRY: 2150/4300 mm_x000d_
EL. MECHANISMUS OTEVÍRÁNÍ HORNÍHO VĚTRACÍHO_x000d_
KŘÍDLA_x000d_
ŠESTIKOMOROVÝ RÁM_x000d_
Uw ≤ 0,80 W/(m2.K) , ZASKLENÍ TROJSKLO_x000d_
PLT4-14-FI4-14-PLT4 0,6_x000d_
TGI-RAL9005_x000d_
Venkovní: Stratobel 33.1.lplus 1,1_x000d_
Střed 4mm_x000d_
VNITŘNÍ SKLO BEZPEČNOSTNÍ - CONNEX_x000d_
VNĚJŠÍ SKLO BEZPEČNOSTNÍ - CONNEX_x000d_
PROVEDENÍ: HLINÍK_x000d_
VNĚJŠÍ BARVA: RAL9006/ŽLUTÁ RAL1018_x000d_
VNITŘNÍ BARVA: RAL9006_x000d_
POČET: 5KS_x000d_
_x000d_
POPIS PRVKU č.O2_x000d_
OKENNÍ SESTAVA:PEVNÉ/VÝKLOPNÉ/OTEVÍRAVÉ_x000d_
ROZMĚRY: 2150/4300 mm_x000d_
EL. MECHANISMUS OTEVÍRÁNÍ HORNÍHO VĚTRACÍHO_x000d_
KŘÍDLA_x000d_
ŠESTIKOMOROVÝ RÁM_x000d_
Uw ≤ 0,80 W/(m2.K) , ZASKLENÍ TROJSKLO_x000d_
PLT4-14-FI4-14-PLT4 0,6_x000d_
TGI-RAL9005_x000d_
Venkovní: Stratobel 33.1.lplus 1,1_x000d_
Střed 4mm_x000d_
VNITŘNÍ SKLO BEZPEČNOSTNÍ - CONNEX_x000d_
VNĚJŠÍ SKLO BEZPEČNOSTNÍ - CONNEX_x000d_
PROVEDENÍ: HLINÍK_x000d_
VNĚJŠÍ BARVA: RAL9006/ŽLUTÁ RAL1018_x000d_
VNITŘNÍ BARVA: RAL9006_x000d_
POČET: 4KS</t>
  </si>
  <si>
    <t>92</t>
  </si>
  <si>
    <t>55341011</t>
  </si>
  <si>
    <t>okno Al otevíravé/sklopné trojsklo přes plochu 1m2 do v 1,5m</t>
  </si>
  <si>
    <t>1106045360</t>
  </si>
  <si>
    <t>Poznámka k položce:_x000d_
Okna s přerušeným tepelným mostem_x000d_
_x000d_
POPIS PRVKU č.O3_x000d_
OKENNÍ SESTAVA: OKNO PRVNÉ/ VÝKLOPNÉ 2200/1400 mm_x000d_
EL. MECHANISMUS OTEVÍRÁNÍ VĚTRACÍHO KŘÍDLA_x000d_
ŠESTIKOMOROVÝ RÁM_x000d_
Uw ≤ 0,80 W/(m2.K) , ZASKLENÍ TROJSKLO_x000d_
PLT4-14-FI4-14-PLT4 0,6_x000d_
TGI-RAL9005_x000d_
Venkovní: Stratobel 33.1.lplus 1,1_x000d_
Střed 4mm_x000d_
VNITŘNÍ SKLO BEZPEČNOSTNÍ - CONNEX_x000d_
VNĚJŠÍ SKLO BEZPEČNOSTNÍ - CONNEX_x000d_
PROVEDENÍ: HLINÍK_x000d_
VNĚJŠÍ BARVA: RAL9006/ŽLUTÁ RAL1018_x000d_
VNITŘNÍ BARVA: RAL9006_x000d_
POČET: 9KS</t>
  </si>
  <si>
    <t>93</t>
  </si>
  <si>
    <t>767640224</t>
  </si>
  <si>
    <t>Montáž dveří ocelových nebo hliníkových vchodových dvoukřídlových s pevným bočním dílem a nadsvětlíkem</t>
  </si>
  <si>
    <t>39335622</t>
  </si>
  <si>
    <t>94</t>
  </si>
  <si>
    <t>5534133R</t>
  </si>
  <si>
    <t>dveře dvoukřídlé Al prosklené s bočními a horním nadsvětlíkem</t>
  </si>
  <si>
    <t>384631684</t>
  </si>
  <si>
    <t>"D1"2,9*3,050</t>
  </si>
  <si>
    <t>95</t>
  </si>
  <si>
    <t>767-Z1</t>
  </si>
  <si>
    <t>Montáž a dodávka markýz (Z1) celkového rozměru 8450x1250mm vč. kotvení</t>
  </si>
  <si>
    <t>-1846761741</t>
  </si>
  <si>
    <t xml:space="preserve">Poznámka k položce:_x000d_
Markýza nad vstupem - pavilon B – zámečnický prvek Z1_x000d_
Nad vstupem bude namontována markýza z důvodu ochrany osob a vstupních dveří před nepříznivým_x000d_
počasím při vstupu do objektu. Velikost markýzy je cca 8,45 x 1,25 m. Dodávka včetně kompletní sady_x000d_
kotvícího materiálu pro zdivo se zateplením a obkladem. Ocelové konzoly budou do zdiva kotveny pomocí_x000d_
prvků s přerušeným tepelným mostem - termické přerušení ocelových nosníků tl.200mm. – nutno požádat_x000d_
výrobce o návrh technického řešení v rámci zpracování dílenské dokumentace. _x000d_
Desky použité na zastřešení markýzy :_x000d_
Vysokotlaký laminát  vyrobený podle normy EN 438-6, typ EDF určený pro náročné venkovní_x000d_
podmínky (použití zahrnující dlouhodobé vystavení silnému slunečnímu záření a povětrnostním vlivům)._x000d_
Povrch desky s použitím Akrylpolyuretanové pryskyřice._x000d_
Klasifikace dle reakce na oheň ČSN EN 13 501-1 = B-s1,d0_x000d_
Index šíření plamene po povrchu is = 0 (mm. min-)1_x000d_
Jádro hnědé_x000d_
Objemová hmotnost cca 1350 kg/m3 _x000d_
Povrch_x000d_
Patentovaný povrch s maximální stálobarevností a odolností vůči povětrnostním vlivům, s vynikající_x000d_
čistitelností_x000d_
Odolnost vůči povětrnostním vlivům dle EN ISO 4892-2, _x000d_
Odolnost vůči UV-záření (světlostálost) dle EN ISO 4892-3, _x000d_
Tl. 13 mm - oboustranné provedení. _x000d_
Barva0647 Golden Yellow_x000d_
Táhla_x000d_
Táhla budou zhotovena z nerezové oceli dle výkresové dokumentace._x000d_
Podrobné technické řešení nutno zpracovat v rámci dílenské dokumentace._x000d_
viz PD a TZ zámečnický výrobek Z1</t>
  </si>
  <si>
    <t>8,45*1,25</t>
  </si>
  <si>
    <t>96</t>
  </si>
  <si>
    <t>767-Z2</t>
  </si>
  <si>
    <t>D+M ocelová masivní protiskluzová rohož 50 x 100 cm včetně vaničky ( Z2 )</t>
  </si>
  <si>
    <t>905082823</t>
  </si>
  <si>
    <t>Poznámka k položce:_x000d_
POPIS PRVKU č.Z2_x000d_
Ocelová masivní protiskluzová rohož 50 x 100 mm_x000d_
- žárově zinkováno. Pochozí plocha rohožky z_x000d_
lisovaného roštu s funkční, protiskluzovou úpravou._x000d_
Uzamčení rohožky proti odcizení. Jednotlivá oka_x000d_
roštu 42 x 9 mm_x000d_
Rámy rohožky L 25 x 25 x 4 mm. Zapustit do_x000d_
dlažby._x000d_
Vanička pod rohožku 50 x 100 cm_x000d_
Pozinkovaná záchytná vanička pod kovové_x000d_
protiskluzové rohožky. Určeno pro vložení do_x000d_
zámkové dlažby._x000d_
počet: 1 + 1 ks_x000d_
viz PD a TZ zámečnický výrobek Z2</t>
  </si>
  <si>
    <t>0,5*1</t>
  </si>
  <si>
    <t>771</t>
  </si>
  <si>
    <t>Podlahy z dlaždic</t>
  </si>
  <si>
    <t>97</t>
  </si>
  <si>
    <t>771121011</t>
  </si>
  <si>
    <t>Nátěr penetrační na podlahu</t>
  </si>
  <si>
    <t>2118277919</t>
  </si>
  <si>
    <t>penetrace venkovního schodiště</t>
  </si>
  <si>
    <t>7,425</t>
  </si>
  <si>
    <t>98</t>
  </si>
  <si>
    <t>771574533</t>
  </si>
  <si>
    <t>Montáž podlah keramických reliéfních nebo z dekorů lepených cementovým flexibilním rychletuhnoucím lepidlem přes 2 do 4 ks/m2</t>
  </si>
  <si>
    <t>-1395478176</t>
  </si>
  <si>
    <t>plocha podesty</t>
  </si>
  <si>
    <t>3,015</t>
  </si>
  <si>
    <t>plocha schodovek</t>
  </si>
  <si>
    <t>4,41</t>
  </si>
  <si>
    <t>99</t>
  </si>
  <si>
    <t>59761R</t>
  </si>
  <si>
    <t>dlažba keramická slinutá mrazuvzdorná do interiéru i exteriéru R9 povrch reliéfní/matný tl do 10mm přes 2 do 4ks/m2</t>
  </si>
  <si>
    <t>1737574166</t>
  </si>
  <si>
    <t xml:space="preserve">Poznámka k položce:_x000d_
dlažba, šedá, matná, hladká, 60 x 60 x 1 cm_x000d__x000d_
Dlažba _x000d__x000d_
Design:	imitace kamene_x000d__x000d_
Barevný odstín:	šedá_x000d__x000d_
Povrch:	hladký, matný_x000d__x000d_
Rozměr:	60 x 60 cm_x000d__x000d_
Otěruvzdornost:	PEI V_x000d__x000d_
Protiskluznost:	R10/A_x000d__x000d_
Mrazuvzdornost:	ano_x000d__x000d_
Kalibrovaný výrobek: ano_x000d_
Tloušťka:	1 cm_x000d_
Jakost:	1_x000d_
viz PD a TZ_x000d_
</t>
  </si>
  <si>
    <t>3,015*1,15 'Přepočtené koeficientem množství</t>
  </si>
  <si>
    <t>59761R1</t>
  </si>
  <si>
    <t>dlažba keramická slinutá mrazuvzdorná do interiéru i exteriéru R9 povrch reliéfní/matný tl do 10mm schodovky</t>
  </si>
  <si>
    <t>ks</t>
  </si>
  <si>
    <t>-1054620127</t>
  </si>
  <si>
    <t xml:space="preserve">Poznámka k položce:_x000d_
schodovka, šedá, matná, hladká, 30 x 60 x 1 cm_x000d_
schodovka :_x000d__x000d_
Design:	imitace kamene_x000d__x000d_
Barevný odstín:	šedá_x000d__x000d_
Povrch:	hladký, matný_x000d__x000d_
Rozměr:	60 x 30 cm_x000d__x000d_
Otěruvzdornost:	PEI V_x000d__x000d_
Protiskluznost:	R10/A_x000d__x000d_
Mrazuvzdornost:	ano_x000d__x000d_
Kalibrovaný výrobek: ano_x000d__x000d_
Umístění:	exteriér_x000d_
Tloušťka:	1 cm_x000d_
Jakost:	1_x000d_
viz PD a TZ_x000d_
</t>
  </si>
  <si>
    <t>schodovky o rozměru 30x60 cm ( celková délka 14,7 mb )</t>
  </si>
  <si>
    <t>24,5</t>
  </si>
  <si>
    <t>24,5*1,15 'Přepočtené koeficientem množství</t>
  </si>
  <si>
    <t>783</t>
  </si>
  <si>
    <t>Dokončovací práce - nátěry</t>
  </si>
  <si>
    <t>101</t>
  </si>
  <si>
    <t>783823139</t>
  </si>
  <si>
    <t>Penetrační fungicidní nátěr hladkých, tenkovrstvých zrnitých nebo štukových omítek</t>
  </si>
  <si>
    <t>1919491444</t>
  </si>
  <si>
    <t>Poznámka k položce:_x000d_
minimálně 3 nátěry</t>
  </si>
  <si>
    <t>3*129,321</t>
  </si>
  <si>
    <t>102</t>
  </si>
  <si>
    <t>783846523</t>
  </si>
  <si>
    <t>Antigraffiti nátěr trvalý do 100 cyklů odstranění graffiti omítek hladkých, zrnitých, štukových</t>
  </si>
  <si>
    <t>-1281245783</t>
  </si>
  <si>
    <t>143,69*2</t>
  </si>
  <si>
    <t>784</t>
  </si>
  <si>
    <t>Dokončovací práce - malby a tapety</t>
  </si>
  <si>
    <t>103</t>
  </si>
  <si>
    <t>784121003</t>
  </si>
  <si>
    <t>Oškrabání malby v místnostech v přes 3,80 do 5,00 m</t>
  </si>
  <si>
    <t>434458531</t>
  </si>
  <si>
    <t>143,69*0,9</t>
  </si>
  <si>
    <t>104</t>
  </si>
  <si>
    <t>784331003</t>
  </si>
  <si>
    <t>Dvojnásobné bílé protiplísňové malby v místnostech v přes 3,80 do 5,00 m</t>
  </si>
  <si>
    <t>1451116044</t>
  </si>
  <si>
    <t>Poznámka k položce:_x000d_
vápenná malba s přísadou protiplísňového přípravku</t>
  </si>
  <si>
    <t>129,321+5</t>
  </si>
  <si>
    <t>105</t>
  </si>
  <si>
    <t>78467202R</t>
  </si>
  <si>
    <t>Písmomalířské práce na fasádě - postavy</t>
  </si>
  <si>
    <t>878898816</t>
  </si>
  <si>
    <t>Poznámka k položce:_x000d_
Piktogramy - písmomalířské provedení na finální omítku</t>
  </si>
  <si>
    <t>Práce a dodávky M</t>
  </si>
  <si>
    <t>21-M</t>
  </si>
  <si>
    <t>Elektromontáže</t>
  </si>
  <si>
    <t>106</t>
  </si>
  <si>
    <t>218220101</t>
  </si>
  <si>
    <t>Demontáž hromosvodného vedení svodových vodičů s podpěrami průměru do 10 mm</t>
  </si>
  <si>
    <t>-1736693212</t>
  </si>
  <si>
    <t>107</t>
  </si>
  <si>
    <t>2283R</t>
  </si>
  <si>
    <t>Demontáž a následná zpětná montáž tlačítka pro zvonky</t>
  </si>
  <si>
    <t>922982763</t>
  </si>
  <si>
    <t>Poznámka k položce:_x000d_
vč potřebných úprav viz PD a TZ</t>
  </si>
  <si>
    <t>SO 04 - VZT</t>
  </si>
  <si>
    <t>D2 - Zařízení č.1</t>
  </si>
  <si>
    <t xml:space="preserve">    1014-561 - DÝZA OTOČNÁ</t>
  </si>
  <si>
    <t xml:space="preserve">    1003-4422 - KOMFORTNÍ VYÚSTKA PRO KRUHOVÉ POTRUBÍ</t>
  </si>
  <si>
    <t xml:space="preserve">    1231-12804 - PROTIDEŠŤOVÉ ŽALUZIE HLINÍKOVÉ-PZAL</t>
  </si>
  <si>
    <t xml:space="preserve">    1231-22432 - TLUMIČE HLUKU S POTRUBÍM -TH /šírka vložky 10/</t>
  </si>
  <si>
    <t xml:space="preserve">    1020-3006 - Čtverhranný vzduchotechnický systém z vyztužených trub a tvarových kusů. Třída těsnosti  C</t>
  </si>
  <si>
    <t xml:space="preserve">    1020-3279 - Veškeré rozvody VZT potrubí jsou navrženy ze sendvičových panelů z tvrdé polyuteranové pěny tl.20/30</t>
  </si>
  <si>
    <t xml:space="preserve">    1021-3508 - Kruhový vzduchotechnický systém s certifikaci EUROVENT</t>
  </si>
  <si>
    <t xml:space="preserve">    1103-3 - ZÁVĚSY, ZÁVĚSNÉ LIŠTY, ZÁVITOVÉ TYČE,ZÁVĚSY, KRUHOVÉ ZÁVĚSY,HMOŽDINKY</t>
  </si>
  <si>
    <t>D3 - Lešení</t>
  </si>
  <si>
    <t>D4 - Hodinové zúčtovací sazby</t>
  </si>
  <si>
    <t>HSV - HSV</t>
  </si>
  <si>
    <t xml:space="preserve">    D5 - Ostatní</t>
  </si>
  <si>
    <t>D2</t>
  </si>
  <si>
    <t>Zařízení č.1</t>
  </si>
  <si>
    <t>Pol9</t>
  </si>
  <si>
    <t>vzt jednotka do s deskovým rekuperátorem, účinnost 90,6 kW, Vp=Vo=5 400 m3/h, tlak 300 Pa, el. ohřívač do potrubí, příkon 6,0 kW, napětí 400 V, 2x ventilátor příkon 3,3 kW, proud 5,4 A, napětí 400 V, jednotka splňuje ERP 2018, digitální autonomní regulace</t>
  </si>
  <si>
    <t>-390116725</t>
  </si>
  <si>
    <t>1014-561</t>
  </si>
  <si>
    <t>DÝZA OTOČNÁ</t>
  </si>
  <si>
    <t>1014-567</t>
  </si>
  <si>
    <t>DUK-V 315</t>
  </si>
  <si>
    <t>-787675118</t>
  </si>
  <si>
    <t>1003-4422</t>
  </si>
  <si>
    <t>KOMFORTNÍ VYÚSTKA PRO KRUHOVÉ POTRUBÍ</t>
  </si>
  <si>
    <t>1003-13086</t>
  </si>
  <si>
    <t xml:space="preserve">KV-K1   825*225-R1  vyústka TPJ 48-12-95</t>
  </si>
  <si>
    <t>-2038271376</t>
  </si>
  <si>
    <t>1231-12804</t>
  </si>
  <si>
    <t>PROTIDEŠŤOVÉ ŽALUZIE HLINÍKOVÉ-PZAL</t>
  </si>
  <si>
    <t>1231-12969</t>
  </si>
  <si>
    <t>PZAL-710x710</t>
  </si>
  <si>
    <t>1119830200</t>
  </si>
  <si>
    <t>1231-22432</t>
  </si>
  <si>
    <t>TLUMIČE HLUKU S POTRUBÍM -TH /šírka vložky 10/</t>
  </si>
  <si>
    <t>1231-22567</t>
  </si>
  <si>
    <t>THP-710x500-1000/4 4 vložky</t>
  </si>
  <si>
    <t>565588907</t>
  </si>
  <si>
    <t>Pol10</t>
  </si>
  <si>
    <t>ELEKTRICKÝ OHŘÍVAČ EPO-V 315/600, PŘÍKON 4,34 KW. Součást dodávky VZT jednotky</t>
  </si>
  <si>
    <t>1573603165</t>
  </si>
  <si>
    <t>1020-3006</t>
  </si>
  <si>
    <t xml:space="preserve">Čtverhranný vzduchotechnický systém z vyztužených trub a tvarových kusů. Třída těsnosti  C</t>
  </si>
  <si>
    <t>1020-3009</t>
  </si>
  <si>
    <t>Trouby rovné se stranami nad 250 mm</t>
  </si>
  <si>
    <t>M2</t>
  </si>
  <si>
    <t>1427429957</t>
  </si>
  <si>
    <t xml:space="preserve">Poznámka k položce:_x000d_
Čtverhranný vzduchotechnický systém z vyztužených trub a tvarových kusů. Třída těsnosti  C při správné montáži. V souladu s normami EN 1505, EN 1507 a DIN18379.</t>
  </si>
  <si>
    <t>1020-3011</t>
  </si>
  <si>
    <t>Tvarovky se stranami přes 250 mm</t>
  </si>
  <si>
    <t>1891916735</t>
  </si>
  <si>
    <t>1020-3279</t>
  </si>
  <si>
    <t>Veškeré rozvody VZT potrubí jsou navrženy ze sendvičových panelů z tvrdé polyuteranové pěny tl.20/30</t>
  </si>
  <si>
    <t>1020-3285</t>
  </si>
  <si>
    <t>610513771</t>
  </si>
  <si>
    <t>Poznámka k položce:_x000d_
Veškeré rozvody VZT potrubí jsou navrženy ze sendvičových panelů z tvrdé polyuteranové pěny tl.20/30 mm (hustota izolační pěny 49kg/m³, tepená vodivost λ=0,02 W/m.K), krytých z obou stran hliníkovou fólií interiér tl.80/80 mikronů /exteriér tl.80/200 mikronů. Tento materiál má řadu výhod, které opravňují jeho použití v této aplikaci - úplná korozivzdornost, nízká hmotnost, hygienická nezávadnost, dokonalá parotěsná izolace, tepelná izolace, zvýšený útlum vzduchovodem přenášeného hluku. Použití tohoto materiálu neklade dodatečné nároky na tepelnou izolaci, potrubí nadměrně nezatěžuje nosné konstrukce objektu._x000d_
30 mm</t>
  </si>
  <si>
    <t>1020-3283</t>
  </si>
  <si>
    <t>-1927720393</t>
  </si>
  <si>
    <t>1021-3508</t>
  </si>
  <si>
    <t>Kruhový vzduchotechnický systém s certifikaci EUROVENT</t>
  </si>
  <si>
    <t>1021-3519</t>
  </si>
  <si>
    <t>Trouby rovné průměru do 560 mm</t>
  </si>
  <si>
    <t>-14942541</t>
  </si>
  <si>
    <t>Poznámka k položce:_x000d_
Kruhový vzduchotechnický systém s certifikaci EUROVENT sestávající ze spirálově vinutých trub a tvarových kusů opatřených dvoubřitým těsněním z gumy. Tento systém těsnění zaručuje při správné montáži třídu těsnosti C. V souladu s normami EN 12237 a EN 1506.</t>
  </si>
  <si>
    <t>1021-3520</t>
  </si>
  <si>
    <t>Tvarovky průměru do 560 mm</t>
  </si>
  <si>
    <t>419090061</t>
  </si>
  <si>
    <t>Poznámka k položce:_x000d_
Kruhový vzduchotechnický systém s certifikaci EUROVENT sestávající ze spirálově vinutých trub a tvarových kusů opatřených dvoubřitým těsněním z gumy . Tento systém těsnění zaručuje při správné montáži třídu těsnosti C. V souladu s normami EN 12237 a EN 1506.</t>
  </si>
  <si>
    <t>1103-3</t>
  </si>
  <si>
    <t>ZÁVĚSY, ZÁVĚSNÉ LIŠTY, ZÁVITOVÉ TYČE,ZÁVĚSY, KRUHOVÉ ZÁVĚSY,HMOŽDINKY</t>
  </si>
  <si>
    <t>1103-6</t>
  </si>
  <si>
    <t>( 2,6% z dodávky potrubí)</t>
  </si>
  <si>
    <t>332226743</t>
  </si>
  <si>
    <t>D3</t>
  </si>
  <si>
    <t>Lešení</t>
  </si>
  <si>
    <t>Pol11</t>
  </si>
  <si>
    <t>Lešení, zvedací prostředky</t>
  </si>
  <si>
    <t>1783808817</t>
  </si>
  <si>
    <t>D4</t>
  </si>
  <si>
    <t>Hodinové zúčtovací sazby</t>
  </si>
  <si>
    <t>Pol12</t>
  </si>
  <si>
    <t>Zprovoznění, seřízení a vyzkoušení zařízení-Před předáním. Vyhotovení zápisu s popisem postupu zprovoznění, výsledků seřízení, výsledků zkoušek, atd. Zařízení musí být před předáním bez závad.</t>
  </si>
  <si>
    <t>hod</t>
  </si>
  <si>
    <t>-132537537</t>
  </si>
  <si>
    <t>Pol13</t>
  </si>
  <si>
    <t>Funkční zkoušky včetně vystavení protokolů o zkouškách</t>
  </si>
  <si>
    <t>1257183328</t>
  </si>
  <si>
    <t>Pol14</t>
  </si>
  <si>
    <t>Ostatní zúčtovatelný drobný, pomocný, doplňkový a ostatní materiál v potřebném rozsahu pro řádné dokončení díla + finanční rezerva - min. 4 % z ceny-Např. přizpůsobování nových rozvodů a zařízení ostatním stávajícícm zařízením a stavební části, drobný mat</t>
  </si>
  <si>
    <t>-1860058541</t>
  </si>
  <si>
    <t>Pol15</t>
  </si>
  <si>
    <t xml:space="preserve">Ostatní zúčtovatelné stavební, montážní, pomocné a doplňkové práce v potřebném rozsahu + finanční rezerva - min. 4 % z ceny-např. přizpůsobování nových rozvodů a zařízení ostatním zařízením a stavební části, provádění funkčních zkoušek a montáže s vazbou </t>
  </si>
  <si>
    <t>1819349153</t>
  </si>
  <si>
    <t>Pol16</t>
  </si>
  <si>
    <t>Zohlednit zejména firemní know-how dodavatele a potřeby pro řádné provedení díla na stavbě -Bude provedeno před započetím díla a konzultováno a odsouhlaseno investorem. Dopracování zadávací dokumentace na prováděcí a dílenskou dokumentaci</t>
  </si>
  <si>
    <t>491886984</t>
  </si>
  <si>
    <t>Pol17</t>
  </si>
  <si>
    <t xml:space="preserve">Vypracování dílenské dokntace  - Dokumentace bude vypracována dle skutečně použitého materiálu, zařízení a výrobků</t>
  </si>
  <si>
    <t>-1635749285</t>
  </si>
  <si>
    <t>Pol18</t>
  </si>
  <si>
    <t>Vypracování dokumentace skutečného stavu - Dokumentace bude vypracována na úrovni prováděcí dokumentace (textová a výkresová část, specifikace skutečně použitého materiálu, zařízení a výrobků</t>
  </si>
  <si>
    <t>2122565597</t>
  </si>
  <si>
    <t>Pol19</t>
  </si>
  <si>
    <t>D+M Popisy a označení rozvodů a zařízení-Popisy a označení především rozvodů, ventilátorů, klapek, filtrů a ovládacích prvků MaR, atd. a např. ČSN 13 0072, tak aby byla umožněna snadná orientace v zařízení VZT pro obsluhu, údržbu a servis</t>
  </si>
  <si>
    <t>-381738627</t>
  </si>
  <si>
    <t>Pol20</t>
  </si>
  <si>
    <t>Likvidace odpadů-Kompletní systém sběru, třídění, odvozu a likvidace odpadu v souladu se zák. č.185/2001 Sb. v platném znění a vyhl. č.381/2001 Sb. v platném znění</t>
  </si>
  <si>
    <t>77158308</t>
  </si>
  <si>
    <t>Pol21</t>
  </si>
  <si>
    <t>Závěrečný úklid-Provedení komplexního úklidu po provádění vytápění na úroveň min. původního stavu v návaznosti na likvidaci odpadů a úklid celé stavby</t>
  </si>
  <si>
    <t>-1957910705</t>
  </si>
  <si>
    <t>Pol22</t>
  </si>
  <si>
    <t>Koordinační činnost</t>
  </si>
  <si>
    <t>-922868178</t>
  </si>
  <si>
    <t>Pol23</t>
  </si>
  <si>
    <t>Zařízení staveniště-Především v souladu s NV č. 591/2006 Sb.</t>
  </si>
  <si>
    <t>-916526603</t>
  </si>
  <si>
    <t>D5</t>
  </si>
  <si>
    <t>Ostatní</t>
  </si>
  <si>
    <t>pol24</t>
  </si>
  <si>
    <t>Doprava 3,6% z dodávky zařízení</t>
  </si>
  <si>
    <t>-340084399</t>
  </si>
  <si>
    <t>Pol25</t>
  </si>
  <si>
    <t>Zednické výpomoci 1,60%</t>
  </si>
  <si>
    <t>146329384</t>
  </si>
  <si>
    <t>Pol26</t>
  </si>
  <si>
    <t>PPV 5,00% z montáže a nátěrů zařízení</t>
  </si>
  <si>
    <t>-2040324732</t>
  </si>
  <si>
    <t>Pol27</t>
  </si>
  <si>
    <t>Přesun</t>
  </si>
  <si>
    <t>-666980963</t>
  </si>
  <si>
    <t>SO 05 - Elektro</t>
  </si>
  <si>
    <t xml:space="preserve">    01 - Přístroje, svorky</t>
  </si>
  <si>
    <t xml:space="preserve">    02 - Kabely,chráničky a ličty</t>
  </si>
  <si>
    <t xml:space="preserve">    03 - Vypínače</t>
  </si>
  <si>
    <t xml:space="preserve">    04 - Svítidla</t>
  </si>
  <si>
    <t xml:space="preserve">    05 - Ostatní</t>
  </si>
  <si>
    <t>01</t>
  </si>
  <si>
    <t>Přístroje, svorky</t>
  </si>
  <si>
    <t>pol01</t>
  </si>
  <si>
    <t>Montáž a zapojení v rozváděči - Proudový chránič s nadproudovou ochranou OLI-16C-1N-030A</t>
  </si>
  <si>
    <t>-723904707</t>
  </si>
  <si>
    <t>pol02</t>
  </si>
  <si>
    <t>Proudový chránič s nadproudovou ochranou OLI-16C-1N-030A</t>
  </si>
  <si>
    <t>1631389958</t>
  </si>
  <si>
    <t>pol03</t>
  </si>
  <si>
    <t>Montáž a zapojení v rozváděči - Proudový chránič s nadproudovou ochranou OLI-10B-1N-030A</t>
  </si>
  <si>
    <t>-898173050</t>
  </si>
  <si>
    <t>pol03.1</t>
  </si>
  <si>
    <t>Proudový chránič s nadproudovou ochranou OLI-10B-1N-030A</t>
  </si>
  <si>
    <t>-345308030</t>
  </si>
  <si>
    <t>02</t>
  </si>
  <si>
    <t>Kabely,chráničky a ličty</t>
  </si>
  <si>
    <t>pol04.1</t>
  </si>
  <si>
    <t>CYKY-J 5x2,5 mm2</t>
  </si>
  <si>
    <t>51530282</t>
  </si>
  <si>
    <t>pol05</t>
  </si>
  <si>
    <t>Protažení kabelu chráničkou 40/32mm</t>
  </si>
  <si>
    <t>-2068965376</t>
  </si>
  <si>
    <t>pol06</t>
  </si>
  <si>
    <t>CYKY-J 5x1,5 mm2</t>
  </si>
  <si>
    <t>825267731</t>
  </si>
  <si>
    <t>pol07</t>
  </si>
  <si>
    <t>Protažení kabelu trubkou- chráničkou 32 mm</t>
  </si>
  <si>
    <t>-1575543057</t>
  </si>
  <si>
    <t>pol08</t>
  </si>
  <si>
    <t>Uložení kabelu do kabelového kanálu</t>
  </si>
  <si>
    <t>-38614756</t>
  </si>
  <si>
    <t>pol09</t>
  </si>
  <si>
    <t>CYY 1x6 mm2</t>
  </si>
  <si>
    <t>-964642370</t>
  </si>
  <si>
    <t>pol10.1</t>
  </si>
  <si>
    <t>Protažení kabelu chráničkou 40/32mm vč dodání chráničky</t>
  </si>
  <si>
    <t>212092665</t>
  </si>
  <si>
    <t>pol09-1</t>
  </si>
  <si>
    <t>CYKY 3x1,5 mm2</t>
  </si>
  <si>
    <t>-1946699436</t>
  </si>
  <si>
    <t>pol08-1</t>
  </si>
  <si>
    <t>Uložení kabelu v elektroinstalační liště</t>
  </si>
  <si>
    <t>-1379235585</t>
  </si>
  <si>
    <t>pol11.1</t>
  </si>
  <si>
    <t>Kabelový kanál LF 15x15 s víkem, krémová, délka 2 m</t>
  </si>
  <si>
    <t>-1387208428</t>
  </si>
  <si>
    <t>pol12.1</t>
  </si>
  <si>
    <t>Instalace kabelového kanálu včetně dodání kotevního materiálu</t>
  </si>
  <si>
    <t>-1266934369</t>
  </si>
  <si>
    <t>pol11.11</t>
  </si>
  <si>
    <t>Kabelový kanál LF 33x20 s víkem, krémová, délka 2 m</t>
  </si>
  <si>
    <t>-393970924</t>
  </si>
  <si>
    <t>pol12.11</t>
  </si>
  <si>
    <t>-1795894031</t>
  </si>
  <si>
    <t>pol13.1</t>
  </si>
  <si>
    <t>Elektroinstalační trubka DN 32, délka 2 m + příchytky</t>
  </si>
  <si>
    <t>-1480636342</t>
  </si>
  <si>
    <t>pol14.1</t>
  </si>
  <si>
    <t>Uložení elektroinstalační trubky do stěny do zateplení vč kotvícího materiálu</t>
  </si>
  <si>
    <t>-453748677</t>
  </si>
  <si>
    <t>pol15.1</t>
  </si>
  <si>
    <t xml:space="preserve">Ohebná dvouplášťová korugovaná chránička (červená) KF 09040 BA  40/32 mm</t>
  </si>
  <si>
    <t>1237157467</t>
  </si>
  <si>
    <t>pol16.1</t>
  </si>
  <si>
    <t>Uložení elektroinstalační chráničky do stěny do zateplení vč kotvícího materiálu</t>
  </si>
  <si>
    <t>-645279115</t>
  </si>
  <si>
    <t>03</t>
  </si>
  <si>
    <t>Vypínače</t>
  </si>
  <si>
    <t>pol17.1</t>
  </si>
  <si>
    <t>Žaluziový spínač ABB Tango - komplet</t>
  </si>
  <si>
    <t>1657160774</t>
  </si>
  <si>
    <t>pol18.1</t>
  </si>
  <si>
    <t>Montáž a připojení žaluziového spínače</t>
  </si>
  <si>
    <t>1741651867</t>
  </si>
  <si>
    <t>pol19.1</t>
  </si>
  <si>
    <t>Elektroinstalační krabice KU68-45 s víčkem</t>
  </si>
  <si>
    <t>1285072519</t>
  </si>
  <si>
    <t>pol20.1</t>
  </si>
  <si>
    <t>Montáž ei krabice a připojení kabelů</t>
  </si>
  <si>
    <t>1564103082</t>
  </si>
  <si>
    <t>pol20.1-11</t>
  </si>
  <si>
    <t>Pohybové čidlo IS15 IP65, bílá barva, mikrovlnný senzor, 230 V</t>
  </si>
  <si>
    <t>2098008224</t>
  </si>
  <si>
    <t>pol20.1-12</t>
  </si>
  <si>
    <t>Montáž a připojení kabelů</t>
  </si>
  <si>
    <t>-350295283</t>
  </si>
  <si>
    <t>pol20.1-13</t>
  </si>
  <si>
    <t>Astronomický časovač s noční přestávkou PCZ-525.3 PLUS F&amp;F</t>
  </si>
  <si>
    <t>2142090068</t>
  </si>
  <si>
    <t>pol20.1-14</t>
  </si>
  <si>
    <t>Montáž a připojení ve stávajícím rozváděči</t>
  </si>
  <si>
    <t>1547784103</t>
  </si>
  <si>
    <t>04</t>
  </si>
  <si>
    <t>Svítidla</t>
  </si>
  <si>
    <t>pol03.11</t>
  </si>
  <si>
    <t>D+M Nástěnné venkovní hliníkové svítidlo pro dva světelné zdroje s paticí GU10. Rozměry základny V/Š/Hl 11/5,5/3,5 cm</t>
  </si>
  <si>
    <t>918815868</t>
  </si>
  <si>
    <t>Poznámka k položce:_x000d_
venkovní světlo _x000d_
IP 54_x000d_
včetně připojení_x000d_
viz PD a TZ</t>
  </si>
  <si>
    <t>pol03.12</t>
  </si>
  <si>
    <t>D+M Venkovní nástěnné svítidlo z tlakově litého hliníku pro světelné zdroje s paticí GU10.</t>
  </si>
  <si>
    <t>1498765551</t>
  </si>
  <si>
    <t>Poznámka k položce:_x000d_
venkovní světlo_x000d_
IP 65_x000d_
včetně připojení_x000d_
viz PD a TZ</t>
  </si>
  <si>
    <t>pol03.13</t>
  </si>
  <si>
    <t>-1240958611</t>
  </si>
  <si>
    <t>pol03.14</t>
  </si>
  <si>
    <t>427262351</t>
  </si>
  <si>
    <t>pol03.15</t>
  </si>
  <si>
    <t>Světelný zdroj stmívatelný 230V s paticí GU10 LED 5.5W 36° 3000K</t>
  </si>
  <si>
    <t>-1224762554</t>
  </si>
  <si>
    <t>pol03.16</t>
  </si>
  <si>
    <t>Montáž a připojení ve svítidel</t>
  </si>
  <si>
    <t>1579323805</t>
  </si>
  <si>
    <t>05</t>
  </si>
  <si>
    <t>pol21</t>
  </si>
  <si>
    <t xml:space="preserve">Vypracování revizní zprávy </t>
  </si>
  <si>
    <t>431066248</t>
  </si>
  <si>
    <t>HZS2</t>
  </si>
  <si>
    <t>Stavební a zednicé přípomoce vč potřebného materiálu</t>
  </si>
  <si>
    <t>512</t>
  </si>
  <si>
    <t>1886757073</t>
  </si>
  <si>
    <t>-1843571161</t>
  </si>
  <si>
    <t>interiér - pro montáže EI</t>
  </si>
  <si>
    <t>924191196</t>
  </si>
  <si>
    <t>1061838615</t>
  </si>
  <si>
    <t>-1208815783</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</si>
</sst>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4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4" fontId="18"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0" fillId="5" borderId="7" xfId="0" applyFont="1" applyFill="1" applyBorder="1" applyAlignment="1">
      <alignmen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8" fillId="0" borderId="0" xfId="0" applyFont="1" applyAlignment="1">
      <alignment horizontal="left" vertical="center" wrapText="1"/>
    </xf>
    <xf numFmtId="0" fontId="29" fillId="0" borderId="0" xfId="0" applyFont="1" applyAlignment="1">
      <alignment vertical="center"/>
    </xf>
    <xf numFmtId="4" fontId="29" fillId="0" borderId="0" xfId="0" applyNumberFormat="1"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8"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5" borderId="0" xfId="0" applyFont="1" applyFill="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167" fontId="23" fillId="3" borderId="22" xfId="0" applyNumberFormat="1" applyFont="1" applyFill="1" applyBorder="1" applyAlignment="1" applyProtection="1">
      <alignment vertical="center"/>
      <protection locked="0"/>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Font="1"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22" xfId="0"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1</v>
      </c>
      <c r="BT1" s="17" t="s">
        <v>3</v>
      </c>
      <c r="BU1" s="17" t="s">
        <v>3</v>
      </c>
      <c r="BV1" s="17" t="s">
        <v>4</v>
      </c>
    </row>
    <row r="2" s="1" customFormat="1" ht="36.96" customHeight="1">
      <c r="AR2" s="18" t="s">
        <v>5</v>
      </c>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2"/>
      <c r="D4" s="23" t="s">
        <v>9</v>
      </c>
      <c r="AR4" s="22"/>
      <c r="AS4" s="24" t="s">
        <v>10</v>
      </c>
      <c r="BE4" s="25" t="s">
        <v>11</v>
      </c>
      <c r="BS4" s="19" t="s">
        <v>12</v>
      </c>
    </row>
    <row r="5" s="1" customFormat="1" ht="12" customHeight="1">
      <c r="B5" s="22"/>
      <c r="D5" s="26" t="s">
        <v>13</v>
      </c>
      <c r="K5" s="27"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2"/>
      <c r="BE5" s="28" t="s">
        <v>15</v>
      </c>
      <c r="BS5" s="19" t="s">
        <v>6</v>
      </c>
    </row>
    <row r="6" s="1" customFormat="1" ht="36.96" customHeight="1">
      <c r="B6" s="22"/>
      <c r="D6" s="29" t="s">
        <v>16</v>
      </c>
      <c r="K6" s="30"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2"/>
      <c r="BE6" s="31"/>
      <c r="BS6" s="19" t="s">
        <v>6</v>
      </c>
    </row>
    <row r="7" s="1" customFormat="1" ht="12" customHeight="1">
      <c r="B7" s="22"/>
      <c r="D7" s="32" t="s">
        <v>18</v>
      </c>
      <c r="K7" s="27" t="s">
        <v>1</v>
      </c>
      <c r="AK7" s="32" t="s">
        <v>19</v>
      </c>
      <c r="AN7" s="27" t="s">
        <v>1</v>
      </c>
      <c r="AR7" s="22"/>
      <c r="BE7" s="31"/>
      <c r="BS7" s="19" t="s">
        <v>6</v>
      </c>
    </row>
    <row r="8" s="1" customFormat="1" ht="12" customHeight="1">
      <c r="B8" s="22"/>
      <c r="D8" s="32" t="s">
        <v>20</v>
      </c>
      <c r="K8" s="27" t="s">
        <v>21</v>
      </c>
      <c r="AK8" s="32" t="s">
        <v>22</v>
      </c>
      <c r="AN8" s="33" t="s">
        <v>23</v>
      </c>
      <c r="AR8" s="22"/>
      <c r="BE8" s="31"/>
      <c r="BS8" s="19" t="s">
        <v>6</v>
      </c>
    </row>
    <row r="9" s="1" customFormat="1" ht="14.4" customHeight="1">
      <c r="B9" s="22"/>
      <c r="AR9" s="22"/>
      <c r="BE9" s="31"/>
      <c r="BS9" s="19" t="s">
        <v>6</v>
      </c>
    </row>
    <row r="10" s="1" customFormat="1" ht="12" customHeight="1">
      <c r="B10" s="22"/>
      <c r="D10" s="32" t="s">
        <v>24</v>
      </c>
      <c r="AK10" s="32" t="s">
        <v>25</v>
      </c>
      <c r="AN10" s="27" t="s">
        <v>1</v>
      </c>
      <c r="AR10" s="22"/>
      <c r="BE10" s="31"/>
      <c r="BS10" s="19" t="s">
        <v>6</v>
      </c>
    </row>
    <row r="11" s="1" customFormat="1" ht="18.48" customHeight="1">
      <c r="B11" s="22"/>
      <c r="E11" s="27" t="s">
        <v>26</v>
      </c>
      <c r="AK11" s="32" t="s">
        <v>27</v>
      </c>
      <c r="AN11" s="27" t="s">
        <v>1</v>
      </c>
      <c r="AR11" s="22"/>
      <c r="BE11" s="31"/>
      <c r="BS11" s="19" t="s">
        <v>6</v>
      </c>
    </row>
    <row r="12" s="1" customFormat="1" ht="6.96" customHeight="1">
      <c r="B12" s="22"/>
      <c r="AR12" s="22"/>
      <c r="BE12" s="31"/>
      <c r="BS12" s="19" t="s">
        <v>6</v>
      </c>
    </row>
    <row r="13" s="1" customFormat="1" ht="12" customHeight="1">
      <c r="B13" s="22"/>
      <c r="D13" s="32" t="s">
        <v>28</v>
      </c>
      <c r="AK13" s="32" t="s">
        <v>25</v>
      </c>
      <c r="AN13" s="34" t="s">
        <v>29</v>
      </c>
      <c r="AR13" s="22"/>
      <c r="BE13" s="31"/>
      <c r="BS13" s="19" t="s">
        <v>6</v>
      </c>
    </row>
    <row r="14">
      <c r="B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N14" s="34" t="s">
        <v>29</v>
      </c>
      <c r="AR14" s="22"/>
      <c r="BE14" s="31"/>
      <c r="BS14" s="19" t="s">
        <v>6</v>
      </c>
    </row>
    <row r="15" s="1" customFormat="1" ht="6.96" customHeight="1">
      <c r="B15" s="22"/>
      <c r="AR15" s="22"/>
      <c r="BE15" s="31"/>
      <c r="BS15" s="19" t="s">
        <v>3</v>
      </c>
    </row>
    <row r="16" s="1" customFormat="1" ht="12" customHeight="1">
      <c r="B16" s="22"/>
      <c r="D16" s="32" t="s">
        <v>30</v>
      </c>
      <c r="AK16" s="32" t="s">
        <v>25</v>
      </c>
      <c r="AN16" s="27" t="s">
        <v>31</v>
      </c>
      <c r="AR16" s="22"/>
      <c r="BE16" s="31"/>
      <c r="BS16" s="19" t="s">
        <v>3</v>
      </c>
    </row>
    <row r="17" s="1" customFormat="1" ht="18.48" customHeight="1">
      <c r="B17" s="22"/>
      <c r="E17" s="27" t="s">
        <v>32</v>
      </c>
      <c r="AK17" s="32" t="s">
        <v>27</v>
      </c>
      <c r="AN17" s="27" t="s">
        <v>1</v>
      </c>
      <c r="AR17" s="22"/>
      <c r="BE17" s="31"/>
      <c r="BS17" s="19" t="s">
        <v>33</v>
      </c>
    </row>
    <row r="18" s="1" customFormat="1" ht="6.96" customHeight="1">
      <c r="B18" s="22"/>
      <c r="AR18" s="22"/>
      <c r="BE18" s="31"/>
      <c r="BS18" s="19" t="s">
        <v>6</v>
      </c>
    </row>
    <row r="19" s="1" customFormat="1" ht="12" customHeight="1">
      <c r="B19" s="22"/>
      <c r="D19" s="32" t="s">
        <v>34</v>
      </c>
      <c r="AK19" s="32" t="s">
        <v>25</v>
      </c>
      <c r="AN19" s="27" t="s">
        <v>1</v>
      </c>
      <c r="AR19" s="22"/>
      <c r="BE19" s="31"/>
      <c r="BS19" s="19" t="s">
        <v>6</v>
      </c>
    </row>
    <row r="20" s="1" customFormat="1" ht="18.48" customHeight="1">
      <c r="B20" s="22"/>
      <c r="E20" s="27" t="s">
        <v>35</v>
      </c>
      <c r="AK20" s="32" t="s">
        <v>27</v>
      </c>
      <c r="AN20" s="27" t="s">
        <v>1</v>
      </c>
      <c r="AR20" s="22"/>
      <c r="BE20" s="31"/>
      <c r="BS20" s="19" t="s">
        <v>33</v>
      </c>
    </row>
    <row r="21" s="1" customFormat="1" ht="6.96" customHeight="1">
      <c r="B21" s="22"/>
      <c r="AR21" s="22"/>
      <c r="BE21" s="31"/>
    </row>
    <row r="22" s="1" customFormat="1" ht="12" customHeight="1">
      <c r="B22" s="22"/>
      <c r="D22" s="32" t="s">
        <v>36</v>
      </c>
      <c r="AR22" s="22"/>
      <c r="BE22" s="31"/>
    </row>
    <row r="23" s="1" customFormat="1" ht="144" customHeight="1">
      <c r="B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R23" s="22"/>
      <c r="BE23" s="31"/>
    </row>
    <row r="24" s="1" customFormat="1" ht="6.96" customHeight="1">
      <c r="B24" s="22"/>
      <c r="AR24" s="22"/>
      <c r="BE24" s="31"/>
    </row>
    <row r="25" s="1" customFormat="1" ht="6.96" customHeight="1">
      <c r="B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R25" s="22"/>
      <c r="BE25" s="31"/>
    </row>
    <row r="26" s="2" customFormat="1" ht="25.92" customHeight="1">
      <c r="A26" s="38"/>
      <c r="B26" s="39"/>
      <c r="C26" s="38"/>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8"/>
      <c r="AQ26" s="38"/>
      <c r="AR26" s="39"/>
      <c r="BE26" s="31"/>
    </row>
    <row r="27" s="2" customFormat="1" ht="6.96" customHeight="1">
      <c r="A27" s="38"/>
      <c r="B27" s="39"/>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9"/>
      <c r="BE27" s="31"/>
    </row>
    <row r="28" s="2" customFormat="1">
      <c r="A28" s="38"/>
      <c r="B28" s="39"/>
      <c r="C28" s="38"/>
      <c r="D28" s="38"/>
      <c r="E28" s="38"/>
      <c r="F28" s="38"/>
      <c r="G28" s="38"/>
      <c r="H28" s="38"/>
      <c r="I28" s="38"/>
      <c r="J28" s="38"/>
      <c r="K28" s="38"/>
      <c r="L28" s="43" t="s">
        <v>39</v>
      </c>
      <c r="M28" s="43"/>
      <c r="N28" s="43"/>
      <c r="O28" s="43"/>
      <c r="P28" s="43"/>
      <c r="Q28" s="38"/>
      <c r="R28" s="38"/>
      <c r="S28" s="38"/>
      <c r="T28" s="38"/>
      <c r="U28" s="38"/>
      <c r="V28" s="38"/>
      <c r="W28" s="43" t="s">
        <v>40</v>
      </c>
      <c r="X28" s="43"/>
      <c r="Y28" s="43"/>
      <c r="Z28" s="43"/>
      <c r="AA28" s="43"/>
      <c r="AB28" s="43"/>
      <c r="AC28" s="43"/>
      <c r="AD28" s="43"/>
      <c r="AE28" s="43"/>
      <c r="AF28" s="38"/>
      <c r="AG28" s="38"/>
      <c r="AH28" s="38"/>
      <c r="AI28" s="38"/>
      <c r="AJ28" s="38"/>
      <c r="AK28" s="43" t="s">
        <v>41</v>
      </c>
      <c r="AL28" s="43"/>
      <c r="AM28" s="43"/>
      <c r="AN28" s="43"/>
      <c r="AO28" s="43"/>
      <c r="AP28" s="38"/>
      <c r="AQ28" s="38"/>
      <c r="AR28" s="39"/>
      <c r="BE28" s="31"/>
    </row>
    <row r="29" s="3" customFormat="1" ht="14.4" customHeight="1">
      <c r="A29" s="3"/>
      <c r="B29" s="44"/>
      <c r="C29" s="3"/>
      <c r="D29" s="32" t="s">
        <v>42</v>
      </c>
      <c r="E29" s="3"/>
      <c r="F29" s="32" t="s">
        <v>43</v>
      </c>
      <c r="G29" s="3"/>
      <c r="H29" s="3"/>
      <c r="I29" s="3"/>
      <c r="J29" s="3"/>
      <c r="K29" s="3"/>
      <c r="L29" s="45">
        <v>0.20999999999999999</v>
      </c>
      <c r="M29" s="3"/>
      <c r="N29" s="3"/>
      <c r="O29" s="3"/>
      <c r="P29" s="3"/>
      <c r="Q29" s="3"/>
      <c r="R29" s="3"/>
      <c r="S29" s="3"/>
      <c r="T29" s="3"/>
      <c r="U29" s="3"/>
      <c r="V29" s="3"/>
      <c r="W29" s="46">
        <f>ROUND(AZ94, 2)</f>
        <v>0</v>
      </c>
      <c r="X29" s="3"/>
      <c r="Y29" s="3"/>
      <c r="Z29" s="3"/>
      <c r="AA29" s="3"/>
      <c r="AB29" s="3"/>
      <c r="AC29" s="3"/>
      <c r="AD29" s="3"/>
      <c r="AE29" s="3"/>
      <c r="AF29" s="3"/>
      <c r="AG29" s="3"/>
      <c r="AH29" s="3"/>
      <c r="AI29" s="3"/>
      <c r="AJ29" s="3"/>
      <c r="AK29" s="46">
        <f>ROUND(AV94, 2)</f>
        <v>0</v>
      </c>
      <c r="AL29" s="3"/>
      <c r="AM29" s="3"/>
      <c r="AN29" s="3"/>
      <c r="AO29" s="3"/>
      <c r="AP29" s="3"/>
      <c r="AQ29" s="3"/>
      <c r="AR29" s="44"/>
      <c r="BE29" s="47"/>
    </row>
    <row r="30" s="3" customFormat="1" ht="14.4" customHeight="1">
      <c r="A30" s="3"/>
      <c r="B30" s="44"/>
      <c r="C30" s="3"/>
      <c r="D30" s="3"/>
      <c r="E30" s="3"/>
      <c r="F30" s="32" t="s">
        <v>44</v>
      </c>
      <c r="G30" s="3"/>
      <c r="H30" s="3"/>
      <c r="I30" s="3"/>
      <c r="J30" s="3"/>
      <c r="K30" s="3"/>
      <c r="L30" s="45">
        <v>0.12</v>
      </c>
      <c r="M30" s="3"/>
      <c r="N30" s="3"/>
      <c r="O30" s="3"/>
      <c r="P30" s="3"/>
      <c r="Q30" s="3"/>
      <c r="R30" s="3"/>
      <c r="S30" s="3"/>
      <c r="T30" s="3"/>
      <c r="U30" s="3"/>
      <c r="V30" s="3"/>
      <c r="W30" s="46">
        <f>ROUND(BA94, 2)</f>
        <v>0</v>
      </c>
      <c r="X30" s="3"/>
      <c r="Y30" s="3"/>
      <c r="Z30" s="3"/>
      <c r="AA30" s="3"/>
      <c r="AB30" s="3"/>
      <c r="AC30" s="3"/>
      <c r="AD30" s="3"/>
      <c r="AE30" s="3"/>
      <c r="AF30" s="3"/>
      <c r="AG30" s="3"/>
      <c r="AH30" s="3"/>
      <c r="AI30" s="3"/>
      <c r="AJ30" s="3"/>
      <c r="AK30" s="46">
        <f>ROUND(AW94, 2)</f>
        <v>0</v>
      </c>
      <c r="AL30" s="3"/>
      <c r="AM30" s="3"/>
      <c r="AN30" s="3"/>
      <c r="AO30" s="3"/>
      <c r="AP30" s="3"/>
      <c r="AQ30" s="3"/>
      <c r="AR30" s="44"/>
      <c r="BE30" s="47"/>
    </row>
    <row r="31" hidden="1" s="3" customFormat="1" ht="14.4" customHeight="1">
      <c r="A31" s="3"/>
      <c r="B31" s="44"/>
      <c r="C31" s="3"/>
      <c r="D31" s="3"/>
      <c r="E31" s="3"/>
      <c r="F31" s="32" t="s">
        <v>45</v>
      </c>
      <c r="G31" s="3"/>
      <c r="H31" s="3"/>
      <c r="I31" s="3"/>
      <c r="J31" s="3"/>
      <c r="K31" s="3"/>
      <c r="L31" s="45">
        <v>0.20999999999999999</v>
      </c>
      <c r="M31" s="3"/>
      <c r="N31" s="3"/>
      <c r="O31" s="3"/>
      <c r="P31" s="3"/>
      <c r="Q31" s="3"/>
      <c r="R31" s="3"/>
      <c r="S31" s="3"/>
      <c r="T31" s="3"/>
      <c r="U31" s="3"/>
      <c r="V31" s="3"/>
      <c r="W31" s="46">
        <f>ROUND(BB94, 2)</f>
        <v>0</v>
      </c>
      <c r="X31" s="3"/>
      <c r="Y31" s="3"/>
      <c r="Z31" s="3"/>
      <c r="AA31" s="3"/>
      <c r="AB31" s="3"/>
      <c r="AC31" s="3"/>
      <c r="AD31" s="3"/>
      <c r="AE31" s="3"/>
      <c r="AF31" s="3"/>
      <c r="AG31" s="3"/>
      <c r="AH31" s="3"/>
      <c r="AI31" s="3"/>
      <c r="AJ31" s="3"/>
      <c r="AK31" s="46">
        <v>0</v>
      </c>
      <c r="AL31" s="3"/>
      <c r="AM31" s="3"/>
      <c r="AN31" s="3"/>
      <c r="AO31" s="3"/>
      <c r="AP31" s="3"/>
      <c r="AQ31" s="3"/>
      <c r="AR31" s="44"/>
      <c r="BE31" s="47"/>
    </row>
    <row r="32" hidden="1" s="3" customFormat="1" ht="14.4" customHeight="1">
      <c r="A32" s="3"/>
      <c r="B32" s="44"/>
      <c r="C32" s="3"/>
      <c r="D32" s="3"/>
      <c r="E32" s="3"/>
      <c r="F32" s="32" t="s">
        <v>46</v>
      </c>
      <c r="G32" s="3"/>
      <c r="H32" s="3"/>
      <c r="I32" s="3"/>
      <c r="J32" s="3"/>
      <c r="K32" s="3"/>
      <c r="L32" s="45">
        <v>0.12</v>
      </c>
      <c r="M32" s="3"/>
      <c r="N32" s="3"/>
      <c r="O32" s="3"/>
      <c r="P32" s="3"/>
      <c r="Q32" s="3"/>
      <c r="R32" s="3"/>
      <c r="S32" s="3"/>
      <c r="T32" s="3"/>
      <c r="U32" s="3"/>
      <c r="V32" s="3"/>
      <c r="W32" s="46">
        <f>ROUND(BC94, 2)</f>
        <v>0</v>
      </c>
      <c r="X32" s="3"/>
      <c r="Y32" s="3"/>
      <c r="Z32" s="3"/>
      <c r="AA32" s="3"/>
      <c r="AB32" s="3"/>
      <c r="AC32" s="3"/>
      <c r="AD32" s="3"/>
      <c r="AE32" s="3"/>
      <c r="AF32" s="3"/>
      <c r="AG32" s="3"/>
      <c r="AH32" s="3"/>
      <c r="AI32" s="3"/>
      <c r="AJ32" s="3"/>
      <c r="AK32" s="46">
        <v>0</v>
      </c>
      <c r="AL32" s="3"/>
      <c r="AM32" s="3"/>
      <c r="AN32" s="3"/>
      <c r="AO32" s="3"/>
      <c r="AP32" s="3"/>
      <c r="AQ32" s="3"/>
      <c r="AR32" s="44"/>
      <c r="BE32" s="47"/>
    </row>
    <row r="33" hidden="1" s="3" customFormat="1" ht="14.4" customHeight="1">
      <c r="A33" s="3"/>
      <c r="B33" s="44"/>
      <c r="C33" s="3"/>
      <c r="D33" s="3"/>
      <c r="E33" s="3"/>
      <c r="F33" s="32" t="s">
        <v>47</v>
      </c>
      <c r="G33" s="3"/>
      <c r="H33" s="3"/>
      <c r="I33" s="3"/>
      <c r="J33" s="3"/>
      <c r="K33" s="3"/>
      <c r="L33" s="45">
        <v>0</v>
      </c>
      <c r="M33" s="3"/>
      <c r="N33" s="3"/>
      <c r="O33" s="3"/>
      <c r="P33" s="3"/>
      <c r="Q33" s="3"/>
      <c r="R33" s="3"/>
      <c r="S33" s="3"/>
      <c r="T33" s="3"/>
      <c r="U33" s="3"/>
      <c r="V33" s="3"/>
      <c r="W33" s="46">
        <f>ROUND(BD94, 2)</f>
        <v>0</v>
      </c>
      <c r="X33" s="3"/>
      <c r="Y33" s="3"/>
      <c r="Z33" s="3"/>
      <c r="AA33" s="3"/>
      <c r="AB33" s="3"/>
      <c r="AC33" s="3"/>
      <c r="AD33" s="3"/>
      <c r="AE33" s="3"/>
      <c r="AF33" s="3"/>
      <c r="AG33" s="3"/>
      <c r="AH33" s="3"/>
      <c r="AI33" s="3"/>
      <c r="AJ33" s="3"/>
      <c r="AK33" s="46">
        <v>0</v>
      </c>
      <c r="AL33" s="3"/>
      <c r="AM33" s="3"/>
      <c r="AN33" s="3"/>
      <c r="AO33" s="3"/>
      <c r="AP33" s="3"/>
      <c r="AQ33" s="3"/>
      <c r="AR33" s="44"/>
      <c r="BE33" s="47"/>
    </row>
    <row r="34" s="2" customFormat="1" ht="6.96" customHeight="1">
      <c r="A34" s="38"/>
      <c r="B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9"/>
      <c r="BE34" s="31"/>
    </row>
    <row r="35" s="2" customFormat="1" ht="25.92" customHeight="1">
      <c r="A35" s="38"/>
      <c r="B35" s="39"/>
      <c r="C35" s="48"/>
      <c r="D35" s="49" t="s">
        <v>48</v>
      </c>
      <c r="E35" s="50"/>
      <c r="F35" s="50"/>
      <c r="G35" s="50"/>
      <c r="H35" s="50"/>
      <c r="I35" s="50"/>
      <c r="J35" s="50"/>
      <c r="K35" s="50"/>
      <c r="L35" s="50"/>
      <c r="M35" s="50"/>
      <c r="N35" s="50"/>
      <c r="O35" s="50"/>
      <c r="P35" s="50"/>
      <c r="Q35" s="50"/>
      <c r="R35" s="50"/>
      <c r="S35" s="50"/>
      <c r="T35" s="51" t="s">
        <v>49</v>
      </c>
      <c r="U35" s="50"/>
      <c r="V35" s="50"/>
      <c r="W35" s="50"/>
      <c r="X35" s="52" t="s">
        <v>50</v>
      </c>
      <c r="Y35" s="50"/>
      <c r="Z35" s="50"/>
      <c r="AA35" s="50"/>
      <c r="AB35" s="50"/>
      <c r="AC35" s="50"/>
      <c r="AD35" s="50"/>
      <c r="AE35" s="50"/>
      <c r="AF35" s="50"/>
      <c r="AG35" s="50"/>
      <c r="AH35" s="50"/>
      <c r="AI35" s="50"/>
      <c r="AJ35" s="50"/>
      <c r="AK35" s="53">
        <f>SUM(AK26:AK33)</f>
        <v>0</v>
      </c>
      <c r="AL35" s="50"/>
      <c r="AM35" s="50"/>
      <c r="AN35" s="50"/>
      <c r="AO35" s="54"/>
      <c r="AP35" s="48"/>
      <c r="AQ35" s="48"/>
      <c r="AR35" s="39"/>
      <c r="BE35" s="38"/>
    </row>
    <row r="36" s="2" customFormat="1" ht="6.96" customHeight="1">
      <c r="A36" s="38"/>
      <c r="B36" s="39"/>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9"/>
      <c r="BE36" s="38"/>
    </row>
    <row r="37" s="2" customFormat="1" ht="14.4" customHeight="1">
      <c r="A37" s="38"/>
      <c r="B37" s="39"/>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9"/>
      <c r="BE37" s="38"/>
    </row>
    <row r="38" s="1" customFormat="1" ht="14.4" customHeight="1">
      <c r="B38" s="22"/>
      <c r="AR38" s="22"/>
    </row>
    <row r="39" s="1" customFormat="1" ht="14.4" customHeight="1">
      <c r="B39" s="22"/>
      <c r="AR39" s="22"/>
    </row>
    <row r="40" s="1" customFormat="1" ht="14.4" customHeight="1">
      <c r="B40" s="22"/>
      <c r="AR40" s="22"/>
    </row>
    <row r="41" s="1" customFormat="1" ht="14.4" customHeight="1">
      <c r="B41" s="22"/>
      <c r="AR41" s="22"/>
    </row>
    <row r="42" s="1" customFormat="1" ht="14.4" customHeight="1">
      <c r="B42" s="22"/>
      <c r="AR42" s="22"/>
    </row>
    <row r="43" s="1" customFormat="1" ht="14.4" customHeight="1">
      <c r="B43" s="22"/>
      <c r="AR43" s="22"/>
    </row>
    <row r="44" s="1" customFormat="1" ht="14.4" customHeight="1">
      <c r="B44" s="22"/>
      <c r="AR44" s="22"/>
    </row>
    <row r="45" s="1" customFormat="1" ht="14.4" customHeight="1">
      <c r="B45" s="22"/>
      <c r="AR45" s="22"/>
    </row>
    <row r="46" s="1" customFormat="1" ht="14.4" customHeight="1">
      <c r="B46" s="22"/>
      <c r="AR46" s="22"/>
    </row>
    <row r="47" s="1" customFormat="1" ht="14.4" customHeight="1">
      <c r="B47" s="22"/>
      <c r="AR47" s="22"/>
    </row>
    <row r="48" s="1" customFormat="1" ht="14.4" customHeight="1">
      <c r="B48" s="22"/>
      <c r="AR48" s="22"/>
    </row>
    <row r="49" s="2" customFormat="1" ht="14.4" customHeight="1">
      <c r="B49" s="55"/>
      <c r="D49" s="56" t="s">
        <v>51</v>
      </c>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6" t="s">
        <v>52</v>
      </c>
      <c r="AI49" s="57"/>
      <c r="AJ49" s="57"/>
      <c r="AK49" s="57"/>
      <c r="AL49" s="57"/>
      <c r="AM49" s="57"/>
      <c r="AN49" s="57"/>
      <c r="AO49" s="57"/>
      <c r="AR49" s="55"/>
    </row>
    <row r="50">
      <c r="B50" s="22"/>
      <c r="AR50" s="22"/>
    </row>
    <row r="51">
      <c r="B51" s="22"/>
      <c r="AR51" s="22"/>
    </row>
    <row r="52">
      <c r="B52" s="22"/>
      <c r="AR52" s="22"/>
    </row>
    <row r="53">
      <c r="B53" s="22"/>
      <c r="AR53" s="22"/>
    </row>
    <row r="54">
      <c r="B54" s="22"/>
      <c r="AR54" s="22"/>
    </row>
    <row r="55">
      <c r="B55" s="22"/>
      <c r="AR55" s="22"/>
    </row>
    <row r="56">
      <c r="B56" s="22"/>
      <c r="AR56" s="22"/>
    </row>
    <row r="57">
      <c r="B57" s="22"/>
      <c r="AR57" s="22"/>
    </row>
    <row r="58">
      <c r="B58" s="22"/>
      <c r="AR58" s="22"/>
    </row>
    <row r="59">
      <c r="B59" s="22"/>
      <c r="AR59" s="22"/>
    </row>
    <row r="60" s="2" customFormat="1">
      <c r="A60" s="38"/>
      <c r="B60" s="39"/>
      <c r="C60" s="38"/>
      <c r="D60" s="58" t="s">
        <v>53</v>
      </c>
      <c r="E60" s="41"/>
      <c r="F60" s="41"/>
      <c r="G60" s="41"/>
      <c r="H60" s="41"/>
      <c r="I60" s="41"/>
      <c r="J60" s="41"/>
      <c r="K60" s="41"/>
      <c r="L60" s="41"/>
      <c r="M60" s="41"/>
      <c r="N60" s="41"/>
      <c r="O60" s="41"/>
      <c r="P60" s="41"/>
      <c r="Q60" s="41"/>
      <c r="R60" s="41"/>
      <c r="S60" s="41"/>
      <c r="T60" s="41"/>
      <c r="U60" s="41"/>
      <c r="V60" s="58" t="s">
        <v>54</v>
      </c>
      <c r="W60" s="41"/>
      <c r="X60" s="41"/>
      <c r="Y60" s="41"/>
      <c r="Z60" s="41"/>
      <c r="AA60" s="41"/>
      <c r="AB60" s="41"/>
      <c r="AC60" s="41"/>
      <c r="AD60" s="41"/>
      <c r="AE60" s="41"/>
      <c r="AF60" s="41"/>
      <c r="AG60" s="41"/>
      <c r="AH60" s="58" t="s">
        <v>53</v>
      </c>
      <c r="AI60" s="41"/>
      <c r="AJ60" s="41"/>
      <c r="AK60" s="41"/>
      <c r="AL60" s="41"/>
      <c r="AM60" s="58" t="s">
        <v>54</v>
      </c>
      <c r="AN60" s="41"/>
      <c r="AO60" s="41"/>
      <c r="AP60" s="38"/>
      <c r="AQ60" s="38"/>
      <c r="AR60" s="39"/>
      <c r="BE60" s="38"/>
    </row>
    <row r="61">
      <c r="B61" s="22"/>
      <c r="AR61" s="22"/>
    </row>
    <row r="62">
      <c r="B62" s="22"/>
      <c r="AR62" s="22"/>
    </row>
    <row r="63">
      <c r="B63" s="22"/>
      <c r="AR63" s="22"/>
    </row>
    <row r="64" s="2" customFormat="1">
      <c r="A64" s="38"/>
      <c r="B64" s="39"/>
      <c r="C64" s="38"/>
      <c r="D64" s="56" t="s">
        <v>55</v>
      </c>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6" t="s">
        <v>56</v>
      </c>
      <c r="AI64" s="59"/>
      <c r="AJ64" s="59"/>
      <c r="AK64" s="59"/>
      <c r="AL64" s="59"/>
      <c r="AM64" s="59"/>
      <c r="AN64" s="59"/>
      <c r="AO64" s="59"/>
      <c r="AP64" s="38"/>
      <c r="AQ64" s="38"/>
      <c r="AR64" s="39"/>
      <c r="BE64" s="38"/>
    </row>
    <row r="65">
      <c r="B65" s="22"/>
      <c r="AR65" s="22"/>
    </row>
    <row r="66">
      <c r="B66" s="22"/>
      <c r="AR66" s="22"/>
    </row>
    <row r="67">
      <c r="B67" s="22"/>
      <c r="AR67" s="22"/>
    </row>
    <row r="68">
      <c r="B68" s="22"/>
      <c r="AR68" s="22"/>
    </row>
    <row r="69">
      <c r="B69" s="22"/>
      <c r="AR69" s="22"/>
    </row>
    <row r="70">
      <c r="B70" s="22"/>
      <c r="AR70" s="22"/>
    </row>
    <row r="71">
      <c r="B71" s="22"/>
      <c r="AR71" s="22"/>
    </row>
    <row r="72">
      <c r="B72" s="22"/>
      <c r="AR72" s="22"/>
    </row>
    <row r="73">
      <c r="B73" s="22"/>
      <c r="AR73" s="22"/>
    </row>
    <row r="74">
      <c r="B74" s="22"/>
      <c r="AR74" s="22"/>
    </row>
    <row r="75" s="2" customFormat="1">
      <c r="A75" s="38"/>
      <c r="B75" s="39"/>
      <c r="C75" s="38"/>
      <c r="D75" s="58" t="s">
        <v>53</v>
      </c>
      <c r="E75" s="41"/>
      <c r="F75" s="41"/>
      <c r="G75" s="41"/>
      <c r="H75" s="41"/>
      <c r="I75" s="41"/>
      <c r="J75" s="41"/>
      <c r="K75" s="41"/>
      <c r="L75" s="41"/>
      <c r="M75" s="41"/>
      <c r="N75" s="41"/>
      <c r="O75" s="41"/>
      <c r="P75" s="41"/>
      <c r="Q75" s="41"/>
      <c r="R75" s="41"/>
      <c r="S75" s="41"/>
      <c r="T75" s="41"/>
      <c r="U75" s="41"/>
      <c r="V75" s="58" t="s">
        <v>54</v>
      </c>
      <c r="W75" s="41"/>
      <c r="X75" s="41"/>
      <c r="Y75" s="41"/>
      <c r="Z75" s="41"/>
      <c r="AA75" s="41"/>
      <c r="AB75" s="41"/>
      <c r="AC75" s="41"/>
      <c r="AD75" s="41"/>
      <c r="AE75" s="41"/>
      <c r="AF75" s="41"/>
      <c r="AG75" s="41"/>
      <c r="AH75" s="58" t="s">
        <v>53</v>
      </c>
      <c r="AI75" s="41"/>
      <c r="AJ75" s="41"/>
      <c r="AK75" s="41"/>
      <c r="AL75" s="41"/>
      <c r="AM75" s="58" t="s">
        <v>54</v>
      </c>
      <c r="AN75" s="41"/>
      <c r="AO75" s="41"/>
      <c r="AP75" s="38"/>
      <c r="AQ75" s="38"/>
      <c r="AR75" s="39"/>
      <c r="BE75" s="38"/>
    </row>
    <row r="76" s="2" customFormat="1">
      <c r="A76" s="38"/>
      <c r="B76" s="39"/>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39"/>
      <c r="BE76" s="38"/>
    </row>
    <row r="77" s="2" customFormat="1" ht="6.96" customHeight="1">
      <c r="A77" s="38"/>
      <c r="B77" s="60"/>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39"/>
      <c r="BE77" s="38"/>
    </row>
    <row r="81" s="2" customFormat="1" ht="6.96" customHeight="1">
      <c r="A81" s="38"/>
      <c r="B81" s="62"/>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39"/>
      <c r="BE81" s="38"/>
    </row>
    <row r="82" s="2" customFormat="1" ht="24.96" customHeight="1">
      <c r="A82" s="38"/>
      <c r="B82" s="39"/>
      <c r="C82" s="23" t="s">
        <v>57</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9"/>
      <c r="BE82" s="38"/>
    </row>
    <row r="83" s="2" customFormat="1" ht="6.96" customHeight="1">
      <c r="A83" s="38"/>
      <c r="B83" s="39"/>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9"/>
      <c r="BE83" s="38"/>
    </row>
    <row r="84" s="4" customFormat="1" ht="12" customHeight="1">
      <c r="A84" s="4"/>
      <c r="B84" s="64"/>
      <c r="C84" s="32" t="s">
        <v>13</v>
      </c>
      <c r="D84" s="4"/>
      <c r="E84" s="4"/>
      <c r="F84" s="4"/>
      <c r="G84" s="4"/>
      <c r="H84" s="4"/>
      <c r="I84" s="4"/>
      <c r="J84" s="4"/>
      <c r="K84" s="4"/>
      <c r="L84" s="4" t="str">
        <f>K5</f>
        <v>20240130-1</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4"/>
      <c r="BE84" s="4"/>
    </row>
    <row r="85" s="5" customFormat="1" ht="36.96" customHeight="1">
      <c r="A85" s="5"/>
      <c r="B85" s="65"/>
      <c r="C85" s="66" t="s">
        <v>16</v>
      </c>
      <c r="D85" s="5"/>
      <c r="E85" s="5"/>
      <c r="F85" s="5"/>
      <c r="G85" s="5"/>
      <c r="H85" s="5"/>
      <c r="I85" s="5"/>
      <c r="J85" s="5"/>
      <c r="K85" s="5"/>
      <c r="L85" s="67" t="str">
        <f>K6</f>
        <v>Zateplení fasády tělocvičny včetně návrhu VZT - ZŠ T.G.Masaryka v Praze 12</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5"/>
      <c r="BE85" s="5"/>
    </row>
    <row r="86" s="2" customFormat="1" ht="6.96" customHeight="1">
      <c r="A86" s="38"/>
      <c r="B86" s="39"/>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9"/>
      <c r="BE86" s="38"/>
    </row>
    <row r="87" s="2" customFormat="1" ht="12" customHeight="1">
      <c r="A87" s="38"/>
      <c r="B87" s="39"/>
      <c r="C87" s="32" t="s">
        <v>20</v>
      </c>
      <c r="D87" s="38"/>
      <c r="E87" s="38"/>
      <c r="F87" s="38"/>
      <c r="G87" s="38"/>
      <c r="H87" s="38"/>
      <c r="I87" s="38"/>
      <c r="J87" s="38"/>
      <c r="K87" s="38"/>
      <c r="L87" s="68" t="str">
        <f>IF(K8="","",K8)</f>
        <v>Praha 12, Modřanská n1375/10a, parc.č. 703/2</v>
      </c>
      <c r="M87" s="38"/>
      <c r="N87" s="38"/>
      <c r="O87" s="38"/>
      <c r="P87" s="38"/>
      <c r="Q87" s="38"/>
      <c r="R87" s="38"/>
      <c r="S87" s="38"/>
      <c r="T87" s="38"/>
      <c r="U87" s="38"/>
      <c r="V87" s="38"/>
      <c r="W87" s="38"/>
      <c r="X87" s="38"/>
      <c r="Y87" s="38"/>
      <c r="Z87" s="38"/>
      <c r="AA87" s="38"/>
      <c r="AB87" s="38"/>
      <c r="AC87" s="38"/>
      <c r="AD87" s="38"/>
      <c r="AE87" s="38"/>
      <c r="AF87" s="38"/>
      <c r="AG87" s="38"/>
      <c r="AH87" s="38"/>
      <c r="AI87" s="32" t="s">
        <v>22</v>
      </c>
      <c r="AJ87" s="38"/>
      <c r="AK87" s="38"/>
      <c r="AL87" s="38"/>
      <c r="AM87" s="69" t="str">
        <f>IF(AN8= "","",AN8)</f>
        <v>30. 1. 2024</v>
      </c>
      <c r="AN87" s="69"/>
      <c r="AO87" s="38"/>
      <c r="AP87" s="38"/>
      <c r="AQ87" s="38"/>
      <c r="AR87" s="39"/>
      <c r="BE87" s="38"/>
    </row>
    <row r="88" s="2" customFormat="1" ht="6.96" customHeight="1">
      <c r="A88" s="38"/>
      <c r="B88" s="39"/>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39"/>
      <c r="BE88" s="38"/>
    </row>
    <row r="89" s="2" customFormat="1" ht="40.05" customHeight="1">
      <c r="A89" s="38"/>
      <c r="B89" s="39"/>
      <c r="C89" s="32" t="s">
        <v>24</v>
      </c>
      <c r="D89" s="38"/>
      <c r="E89" s="38"/>
      <c r="F89" s="38"/>
      <c r="G89" s="38"/>
      <c r="H89" s="38"/>
      <c r="I89" s="38"/>
      <c r="J89" s="38"/>
      <c r="K89" s="38"/>
      <c r="L89" s="4" t="str">
        <f>IF(E11= "","",E11)</f>
        <v>Mč Praha 12, Generála Šišky 2375/6, 143 00 Praha 4</v>
      </c>
      <c r="M89" s="38"/>
      <c r="N89" s="38"/>
      <c r="O89" s="38"/>
      <c r="P89" s="38"/>
      <c r="Q89" s="38"/>
      <c r="R89" s="38"/>
      <c r="S89" s="38"/>
      <c r="T89" s="38"/>
      <c r="U89" s="38"/>
      <c r="V89" s="38"/>
      <c r="W89" s="38"/>
      <c r="X89" s="38"/>
      <c r="Y89" s="38"/>
      <c r="Z89" s="38"/>
      <c r="AA89" s="38"/>
      <c r="AB89" s="38"/>
      <c r="AC89" s="38"/>
      <c r="AD89" s="38"/>
      <c r="AE89" s="38"/>
      <c r="AF89" s="38"/>
      <c r="AG89" s="38"/>
      <c r="AH89" s="38"/>
      <c r="AI89" s="32" t="s">
        <v>30</v>
      </c>
      <c r="AJ89" s="38"/>
      <c r="AK89" s="38"/>
      <c r="AL89" s="38"/>
      <c r="AM89" s="70" t="str">
        <f>IF(E17="","",E17)</f>
        <v>Ing.arch. Jan Mudra,Holoubkov 81,338 01 Holoubkov</v>
      </c>
      <c r="AN89" s="4"/>
      <c r="AO89" s="4"/>
      <c r="AP89" s="4"/>
      <c r="AQ89" s="38"/>
      <c r="AR89" s="39"/>
      <c r="AS89" s="71" t="s">
        <v>58</v>
      </c>
      <c r="AT89" s="72"/>
      <c r="AU89" s="73"/>
      <c r="AV89" s="73"/>
      <c r="AW89" s="73"/>
      <c r="AX89" s="73"/>
      <c r="AY89" s="73"/>
      <c r="AZ89" s="73"/>
      <c r="BA89" s="73"/>
      <c r="BB89" s="73"/>
      <c r="BC89" s="73"/>
      <c r="BD89" s="74"/>
      <c r="BE89" s="38"/>
    </row>
    <row r="90" s="2" customFormat="1" ht="15.15" customHeight="1">
      <c r="A90" s="38"/>
      <c r="B90" s="39"/>
      <c r="C90" s="32" t="s">
        <v>28</v>
      </c>
      <c r="D90" s="38"/>
      <c r="E90" s="38"/>
      <c r="F90" s="38"/>
      <c r="G90" s="38"/>
      <c r="H90" s="38"/>
      <c r="I90" s="38"/>
      <c r="J90" s="38"/>
      <c r="K90" s="38"/>
      <c r="L90" s="4"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2" t="s">
        <v>34</v>
      </c>
      <c r="AJ90" s="38"/>
      <c r="AK90" s="38"/>
      <c r="AL90" s="38"/>
      <c r="AM90" s="70" t="str">
        <f>IF(E20="","",E20)</f>
        <v xml:space="preserve"> </v>
      </c>
      <c r="AN90" s="4"/>
      <c r="AO90" s="4"/>
      <c r="AP90" s="4"/>
      <c r="AQ90" s="38"/>
      <c r="AR90" s="39"/>
      <c r="AS90" s="75"/>
      <c r="AT90" s="76"/>
      <c r="AU90" s="77"/>
      <c r="AV90" s="77"/>
      <c r="AW90" s="77"/>
      <c r="AX90" s="77"/>
      <c r="AY90" s="77"/>
      <c r="AZ90" s="77"/>
      <c r="BA90" s="77"/>
      <c r="BB90" s="77"/>
      <c r="BC90" s="77"/>
      <c r="BD90" s="78"/>
      <c r="BE90" s="38"/>
    </row>
    <row r="91" s="2" customFormat="1" ht="10.8" customHeight="1">
      <c r="A91" s="38"/>
      <c r="B91" s="39"/>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9"/>
      <c r="AS91" s="75"/>
      <c r="AT91" s="76"/>
      <c r="AU91" s="77"/>
      <c r="AV91" s="77"/>
      <c r="AW91" s="77"/>
      <c r="AX91" s="77"/>
      <c r="AY91" s="77"/>
      <c r="AZ91" s="77"/>
      <c r="BA91" s="77"/>
      <c r="BB91" s="77"/>
      <c r="BC91" s="77"/>
      <c r="BD91" s="78"/>
      <c r="BE91" s="38"/>
    </row>
    <row r="92" s="2" customFormat="1" ht="29.28" customHeight="1">
      <c r="A92" s="38"/>
      <c r="B92" s="39"/>
      <c r="C92" s="79" t="s">
        <v>59</v>
      </c>
      <c r="D92" s="80"/>
      <c r="E92" s="80"/>
      <c r="F92" s="80"/>
      <c r="G92" s="80"/>
      <c r="H92" s="81"/>
      <c r="I92" s="82" t="s">
        <v>60</v>
      </c>
      <c r="J92" s="80"/>
      <c r="K92" s="80"/>
      <c r="L92" s="80"/>
      <c r="M92" s="80"/>
      <c r="N92" s="80"/>
      <c r="O92" s="80"/>
      <c r="P92" s="80"/>
      <c r="Q92" s="80"/>
      <c r="R92" s="80"/>
      <c r="S92" s="80"/>
      <c r="T92" s="80"/>
      <c r="U92" s="80"/>
      <c r="V92" s="80"/>
      <c r="W92" s="80"/>
      <c r="X92" s="80"/>
      <c r="Y92" s="80"/>
      <c r="Z92" s="80"/>
      <c r="AA92" s="80"/>
      <c r="AB92" s="80"/>
      <c r="AC92" s="80"/>
      <c r="AD92" s="80"/>
      <c r="AE92" s="80"/>
      <c r="AF92" s="80"/>
      <c r="AG92" s="83" t="s">
        <v>61</v>
      </c>
      <c r="AH92" s="80"/>
      <c r="AI92" s="80"/>
      <c r="AJ92" s="80"/>
      <c r="AK92" s="80"/>
      <c r="AL92" s="80"/>
      <c r="AM92" s="80"/>
      <c r="AN92" s="82" t="s">
        <v>62</v>
      </c>
      <c r="AO92" s="80"/>
      <c r="AP92" s="84"/>
      <c r="AQ92" s="85" t="s">
        <v>63</v>
      </c>
      <c r="AR92" s="39"/>
      <c r="AS92" s="86" t="s">
        <v>64</v>
      </c>
      <c r="AT92" s="87" t="s">
        <v>65</v>
      </c>
      <c r="AU92" s="87" t="s">
        <v>66</v>
      </c>
      <c r="AV92" s="87" t="s">
        <v>67</v>
      </c>
      <c r="AW92" s="87" t="s">
        <v>68</v>
      </c>
      <c r="AX92" s="87" t="s">
        <v>69</v>
      </c>
      <c r="AY92" s="87" t="s">
        <v>70</v>
      </c>
      <c r="AZ92" s="87" t="s">
        <v>71</v>
      </c>
      <c r="BA92" s="87" t="s">
        <v>72</v>
      </c>
      <c r="BB92" s="87" t="s">
        <v>73</v>
      </c>
      <c r="BC92" s="87" t="s">
        <v>74</v>
      </c>
      <c r="BD92" s="88" t="s">
        <v>75</v>
      </c>
      <c r="BE92" s="38"/>
    </row>
    <row r="93" s="2" customFormat="1" ht="10.8" customHeight="1">
      <c r="A93" s="38"/>
      <c r="B93" s="39"/>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39"/>
      <c r="AS93" s="89"/>
      <c r="AT93" s="90"/>
      <c r="AU93" s="90"/>
      <c r="AV93" s="90"/>
      <c r="AW93" s="90"/>
      <c r="AX93" s="90"/>
      <c r="AY93" s="90"/>
      <c r="AZ93" s="90"/>
      <c r="BA93" s="90"/>
      <c r="BB93" s="90"/>
      <c r="BC93" s="90"/>
      <c r="BD93" s="91"/>
      <c r="BE93" s="38"/>
    </row>
    <row r="94" s="6" customFormat="1" ht="32.4" customHeight="1">
      <c r="A94" s="6"/>
      <c r="B94" s="92"/>
      <c r="C94" s="93" t="s">
        <v>76</v>
      </c>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5">
        <f>ROUND(SUM(AG95:AG99),2)</f>
        <v>0</v>
      </c>
      <c r="AH94" s="95"/>
      <c r="AI94" s="95"/>
      <c r="AJ94" s="95"/>
      <c r="AK94" s="95"/>
      <c r="AL94" s="95"/>
      <c r="AM94" s="95"/>
      <c r="AN94" s="96">
        <f>SUM(AG94,AT94)</f>
        <v>0</v>
      </c>
      <c r="AO94" s="96"/>
      <c r="AP94" s="96"/>
      <c r="AQ94" s="97" t="s">
        <v>1</v>
      </c>
      <c r="AR94" s="92"/>
      <c r="AS94" s="98">
        <f>ROUND(SUM(AS95:AS99),2)</f>
        <v>0</v>
      </c>
      <c r="AT94" s="99">
        <f>ROUND(SUM(AV94:AW94),2)</f>
        <v>0</v>
      </c>
      <c r="AU94" s="100">
        <f>ROUND(SUM(AU95:AU99),5)</f>
        <v>0</v>
      </c>
      <c r="AV94" s="99">
        <f>ROUND(AZ94*L29,2)</f>
        <v>0</v>
      </c>
      <c r="AW94" s="99">
        <f>ROUND(BA94*L30,2)</f>
        <v>0</v>
      </c>
      <c r="AX94" s="99">
        <f>ROUND(BB94*L29,2)</f>
        <v>0</v>
      </c>
      <c r="AY94" s="99">
        <f>ROUND(BC94*L30,2)</f>
        <v>0</v>
      </c>
      <c r="AZ94" s="99">
        <f>ROUND(SUM(AZ95:AZ99),2)</f>
        <v>0</v>
      </c>
      <c r="BA94" s="99">
        <f>ROUND(SUM(BA95:BA99),2)</f>
        <v>0</v>
      </c>
      <c r="BB94" s="99">
        <f>ROUND(SUM(BB95:BB99),2)</f>
        <v>0</v>
      </c>
      <c r="BC94" s="99">
        <f>ROUND(SUM(BC95:BC99),2)</f>
        <v>0</v>
      </c>
      <c r="BD94" s="101">
        <f>ROUND(SUM(BD95:BD99),2)</f>
        <v>0</v>
      </c>
      <c r="BE94" s="6"/>
      <c r="BS94" s="102" t="s">
        <v>77</v>
      </c>
      <c r="BT94" s="102" t="s">
        <v>78</v>
      </c>
      <c r="BU94" s="103" t="s">
        <v>79</v>
      </c>
      <c r="BV94" s="102" t="s">
        <v>80</v>
      </c>
      <c r="BW94" s="102" t="s">
        <v>4</v>
      </c>
      <c r="BX94" s="102" t="s">
        <v>81</v>
      </c>
      <c r="CL94" s="102" t="s">
        <v>1</v>
      </c>
    </row>
    <row r="95" s="7" customFormat="1" ht="16.5" customHeight="1">
      <c r="A95" s="104" t="s">
        <v>82</v>
      </c>
      <c r="B95" s="105"/>
      <c r="C95" s="106"/>
      <c r="D95" s="107" t="s">
        <v>83</v>
      </c>
      <c r="E95" s="107"/>
      <c r="F95" s="107"/>
      <c r="G95" s="107"/>
      <c r="H95" s="107"/>
      <c r="I95" s="108"/>
      <c r="J95" s="107" t="s">
        <v>84</v>
      </c>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9">
        <f>'SO 00 - Vedlejší rozpočto...'!J30</f>
        <v>0</v>
      </c>
      <c r="AH95" s="108"/>
      <c r="AI95" s="108"/>
      <c r="AJ95" s="108"/>
      <c r="AK95" s="108"/>
      <c r="AL95" s="108"/>
      <c r="AM95" s="108"/>
      <c r="AN95" s="109">
        <f>SUM(AG95,AT95)</f>
        <v>0</v>
      </c>
      <c r="AO95" s="108"/>
      <c r="AP95" s="108"/>
      <c r="AQ95" s="110" t="s">
        <v>85</v>
      </c>
      <c r="AR95" s="105"/>
      <c r="AS95" s="111">
        <v>0</v>
      </c>
      <c r="AT95" s="112">
        <f>ROUND(SUM(AV95:AW95),2)</f>
        <v>0</v>
      </c>
      <c r="AU95" s="113">
        <f>'SO 00 - Vedlejší rozpočto...'!P122</f>
        <v>0</v>
      </c>
      <c r="AV95" s="112">
        <f>'SO 00 - Vedlejší rozpočto...'!J33</f>
        <v>0</v>
      </c>
      <c r="AW95" s="112">
        <f>'SO 00 - Vedlejší rozpočto...'!J34</f>
        <v>0</v>
      </c>
      <c r="AX95" s="112">
        <f>'SO 00 - Vedlejší rozpočto...'!J35</f>
        <v>0</v>
      </c>
      <c r="AY95" s="112">
        <f>'SO 00 - Vedlejší rozpočto...'!J36</f>
        <v>0</v>
      </c>
      <c r="AZ95" s="112">
        <f>'SO 00 - Vedlejší rozpočto...'!F33</f>
        <v>0</v>
      </c>
      <c r="BA95" s="112">
        <f>'SO 00 - Vedlejší rozpočto...'!F34</f>
        <v>0</v>
      </c>
      <c r="BB95" s="112">
        <f>'SO 00 - Vedlejší rozpočto...'!F35</f>
        <v>0</v>
      </c>
      <c r="BC95" s="112">
        <f>'SO 00 - Vedlejší rozpočto...'!F36</f>
        <v>0</v>
      </c>
      <c r="BD95" s="114">
        <f>'SO 00 - Vedlejší rozpočto...'!F37</f>
        <v>0</v>
      </c>
      <c r="BE95" s="7"/>
      <c r="BT95" s="115" t="s">
        <v>86</v>
      </c>
      <c r="BV95" s="115" t="s">
        <v>80</v>
      </c>
      <c r="BW95" s="115" t="s">
        <v>87</v>
      </c>
      <c r="BX95" s="115" t="s">
        <v>4</v>
      </c>
      <c r="CL95" s="115" t="s">
        <v>1</v>
      </c>
      <c r="CM95" s="115" t="s">
        <v>88</v>
      </c>
    </row>
    <row r="96" s="7" customFormat="1" ht="24.75" customHeight="1">
      <c r="A96" s="104" t="s">
        <v>82</v>
      </c>
      <c r="B96" s="105"/>
      <c r="C96" s="106"/>
      <c r="D96" s="107" t="s">
        <v>89</v>
      </c>
      <c r="E96" s="107"/>
      <c r="F96" s="107"/>
      <c r="G96" s="107"/>
      <c r="H96" s="107"/>
      <c r="I96" s="108"/>
      <c r="J96" s="107" t="s">
        <v>90</v>
      </c>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9">
        <f>'SO 01 - Sadové úpravy a d...'!J30</f>
        <v>0</v>
      </c>
      <c r="AH96" s="108"/>
      <c r="AI96" s="108"/>
      <c r="AJ96" s="108"/>
      <c r="AK96" s="108"/>
      <c r="AL96" s="108"/>
      <c r="AM96" s="108"/>
      <c r="AN96" s="109">
        <f>SUM(AG96,AT96)</f>
        <v>0</v>
      </c>
      <c r="AO96" s="108"/>
      <c r="AP96" s="108"/>
      <c r="AQ96" s="110" t="s">
        <v>85</v>
      </c>
      <c r="AR96" s="105"/>
      <c r="AS96" s="111">
        <v>0</v>
      </c>
      <c r="AT96" s="112">
        <f>ROUND(SUM(AV96:AW96),2)</f>
        <v>0</v>
      </c>
      <c r="AU96" s="113">
        <f>'SO 01 - Sadové úpravy a d...'!P119</f>
        <v>0</v>
      </c>
      <c r="AV96" s="112">
        <f>'SO 01 - Sadové úpravy a d...'!J33</f>
        <v>0</v>
      </c>
      <c r="AW96" s="112">
        <f>'SO 01 - Sadové úpravy a d...'!J34</f>
        <v>0</v>
      </c>
      <c r="AX96" s="112">
        <f>'SO 01 - Sadové úpravy a d...'!J35</f>
        <v>0</v>
      </c>
      <c r="AY96" s="112">
        <f>'SO 01 - Sadové úpravy a d...'!J36</f>
        <v>0</v>
      </c>
      <c r="AZ96" s="112">
        <f>'SO 01 - Sadové úpravy a d...'!F33</f>
        <v>0</v>
      </c>
      <c r="BA96" s="112">
        <f>'SO 01 - Sadové úpravy a d...'!F34</f>
        <v>0</v>
      </c>
      <c r="BB96" s="112">
        <f>'SO 01 - Sadové úpravy a d...'!F35</f>
        <v>0</v>
      </c>
      <c r="BC96" s="112">
        <f>'SO 01 - Sadové úpravy a d...'!F36</f>
        <v>0</v>
      </c>
      <c r="BD96" s="114">
        <f>'SO 01 - Sadové úpravy a d...'!F37</f>
        <v>0</v>
      </c>
      <c r="BE96" s="7"/>
      <c r="BT96" s="115" t="s">
        <v>86</v>
      </c>
      <c r="BV96" s="115" t="s">
        <v>80</v>
      </c>
      <c r="BW96" s="115" t="s">
        <v>91</v>
      </c>
      <c r="BX96" s="115" t="s">
        <v>4</v>
      </c>
      <c r="CL96" s="115" t="s">
        <v>1</v>
      </c>
      <c r="CM96" s="115" t="s">
        <v>88</v>
      </c>
    </row>
    <row r="97" s="7" customFormat="1" ht="16.5" customHeight="1">
      <c r="A97" s="104" t="s">
        <v>82</v>
      </c>
      <c r="B97" s="105"/>
      <c r="C97" s="106"/>
      <c r="D97" s="107" t="s">
        <v>92</v>
      </c>
      <c r="E97" s="107"/>
      <c r="F97" s="107"/>
      <c r="G97" s="107"/>
      <c r="H97" s="107"/>
      <c r="I97" s="108"/>
      <c r="J97" s="107" t="s">
        <v>93</v>
      </c>
      <c r="K97" s="107"/>
      <c r="L97" s="107"/>
      <c r="M97" s="107"/>
      <c r="N97" s="107"/>
      <c r="O97" s="107"/>
      <c r="P97" s="107"/>
      <c r="Q97" s="107"/>
      <c r="R97" s="107"/>
      <c r="S97" s="107"/>
      <c r="T97" s="107"/>
      <c r="U97" s="107"/>
      <c r="V97" s="107"/>
      <c r="W97" s="107"/>
      <c r="X97" s="107"/>
      <c r="Y97" s="107"/>
      <c r="Z97" s="107"/>
      <c r="AA97" s="107"/>
      <c r="AB97" s="107"/>
      <c r="AC97" s="107"/>
      <c r="AD97" s="107"/>
      <c r="AE97" s="107"/>
      <c r="AF97" s="107"/>
      <c r="AG97" s="109">
        <f>'SO 02 - Stavební část- fa...'!J30</f>
        <v>0</v>
      </c>
      <c r="AH97" s="108"/>
      <c r="AI97" s="108"/>
      <c r="AJ97" s="108"/>
      <c r="AK97" s="108"/>
      <c r="AL97" s="108"/>
      <c r="AM97" s="108"/>
      <c r="AN97" s="109">
        <f>SUM(AG97,AT97)</f>
        <v>0</v>
      </c>
      <c r="AO97" s="108"/>
      <c r="AP97" s="108"/>
      <c r="AQ97" s="110" t="s">
        <v>85</v>
      </c>
      <c r="AR97" s="105"/>
      <c r="AS97" s="111">
        <v>0</v>
      </c>
      <c r="AT97" s="112">
        <f>ROUND(SUM(AV97:AW97),2)</f>
        <v>0</v>
      </c>
      <c r="AU97" s="113">
        <f>'SO 02 - Stavební část- fa...'!P138</f>
        <v>0</v>
      </c>
      <c r="AV97" s="112">
        <f>'SO 02 - Stavební část- fa...'!J33</f>
        <v>0</v>
      </c>
      <c r="AW97" s="112">
        <f>'SO 02 - Stavební část- fa...'!J34</f>
        <v>0</v>
      </c>
      <c r="AX97" s="112">
        <f>'SO 02 - Stavební část- fa...'!J35</f>
        <v>0</v>
      </c>
      <c r="AY97" s="112">
        <f>'SO 02 - Stavební část- fa...'!J36</f>
        <v>0</v>
      </c>
      <c r="AZ97" s="112">
        <f>'SO 02 - Stavební část- fa...'!F33</f>
        <v>0</v>
      </c>
      <c r="BA97" s="112">
        <f>'SO 02 - Stavební část- fa...'!F34</f>
        <v>0</v>
      </c>
      <c r="BB97" s="112">
        <f>'SO 02 - Stavební část- fa...'!F35</f>
        <v>0</v>
      </c>
      <c r="BC97" s="112">
        <f>'SO 02 - Stavební část- fa...'!F36</f>
        <v>0</v>
      </c>
      <c r="BD97" s="114">
        <f>'SO 02 - Stavební část- fa...'!F37</f>
        <v>0</v>
      </c>
      <c r="BE97" s="7"/>
      <c r="BT97" s="115" t="s">
        <v>86</v>
      </c>
      <c r="BV97" s="115" t="s">
        <v>80</v>
      </c>
      <c r="BW97" s="115" t="s">
        <v>94</v>
      </c>
      <c r="BX97" s="115" t="s">
        <v>4</v>
      </c>
      <c r="CL97" s="115" t="s">
        <v>1</v>
      </c>
      <c r="CM97" s="115" t="s">
        <v>88</v>
      </c>
    </row>
    <row r="98" s="7" customFormat="1" ht="16.5" customHeight="1">
      <c r="A98" s="104" t="s">
        <v>82</v>
      </c>
      <c r="B98" s="105"/>
      <c r="C98" s="106"/>
      <c r="D98" s="107" t="s">
        <v>95</v>
      </c>
      <c r="E98" s="107"/>
      <c r="F98" s="107"/>
      <c r="G98" s="107"/>
      <c r="H98" s="107"/>
      <c r="I98" s="108"/>
      <c r="J98" s="107" t="s">
        <v>96</v>
      </c>
      <c r="K98" s="107"/>
      <c r="L98" s="107"/>
      <c r="M98" s="107"/>
      <c r="N98" s="107"/>
      <c r="O98" s="107"/>
      <c r="P98" s="107"/>
      <c r="Q98" s="107"/>
      <c r="R98" s="107"/>
      <c r="S98" s="107"/>
      <c r="T98" s="107"/>
      <c r="U98" s="107"/>
      <c r="V98" s="107"/>
      <c r="W98" s="107"/>
      <c r="X98" s="107"/>
      <c r="Y98" s="107"/>
      <c r="Z98" s="107"/>
      <c r="AA98" s="107"/>
      <c r="AB98" s="107"/>
      <c r="AC98" s="107"/>
      <c r="AD98" s="107"/>
      <c r="AE98" s="107"/>
      <c r="AF98" s="107"/>
      <c r="AG98" s="109">
        <f>'SO 04 - VZT'!J30</f>
        <v>0</v>
      </c>
      <c r="AH98" s="108"/>
      <c r="AI98" s="108"/>
      <c r="AJ98" s="108"/>
      <c r="AK98" s="108"/>
      <c r="AL98" s="108"/>
      <c r="AM98" s="108"/>
      <c r="AN98" s="109">
        <f>SUM(AG98,AT98)</f>
        <v>0</v>
      </c>
      <c r="AO98" s="108"/>
      <c r="AP98" s="108"/>
      <c r="AQ98" s="110" t="s">
        <v>85</v>
      </c>
      <c r="AR98" s="105"/>
      <c r="AS98" s="111">
        <v>0</v>
      </c>
      <c r="AT98" s="112">
        <f>ROUND(SUM(AV98:AW98),2)</f>
        <v>0</v>
      </c>
      <c r="AU98" s="113">
        <f>'SO 04 - VZT'!P129</f>
        <v>0</v>
      </c>
      <c r="AV98" s="112">
        <f>'SO 04 - VZT'!J33</f>
        <v>0</v>
      </c>
      <c r="AW98" s="112">
        <f>'SO 04 - VZT'!J34</f>
        <v>0</v>
      </c>
      <c r="AX98" s="112">
        <f>'SO 04 - VZT'!J35</f>
        <v>0</v>
      </c>
      <c r="AY98" s="112">
        <f>'SO 04 - VZT'!J36</f>
        <v>0</v>
      </c>
      <c r="AZ98" s="112">
        <f>'SO 04 - VZT'!F33</f>
        <v>0</v>
      </c>
      <c r="BA98" s="112">
        <f>'SO 04 - VZT'!F34</f>
        <v>0</v>
      </c>
      <c r="BB98" s="112">
        <f>'SO 04 - VZT'!F35</f>
        <v>0</v>
      </c>
      <c r="BC98" s="112">
        <f>'SO 04 - VZT'!F36</f>
        <v>0</v>
      </c>
      <c r="BD98" s="114">
        <f>'SO 04 - VZT'!F37</f>
        <v>0</v>
      </c>
      <c r="BE98" s="7"/>
      <c r="BT98" s="115" t="s">
        <v>86</v>
      </c>
      <c r="BV98" s="115" t="s">
        <v>80</v>
      </c>
      <c r="BW98" s="115" t="s">
        <v>97</v>
      </c>
      <c r="BX98" s="115" t="s">
        <v>4</v>
      </c>
      <c r="CL98" s="115" t="s">
        <v>1</v>
      </c>
      <c r="CM98" s="115" t="s">
        <v>88</v>
      </c>
    </row>
    <row r="99" s="7" customFormat="1" ht="16.5" customHeight="1">
      <c r="A99" s="104" t="s">
        <v>82</v>
      </c>
      <c r="B99" s="105"/>
      <c r="C99" s="106"/>
      <c r="D99" s="107" t="s">
        <v>98</v>
      </c>
      <c r="E99" s="107"/>
      <c r="F99" s="107"/>
      <c r="G99" s="107"/>
      <c r="H99" s="107"/>
      <c r="I99" s="108"/>
      <c r="J99" s="107" t="s">
        <v>99</v>
      </c>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9">
        <f>'SO 05 - Elektro'!J30</f>
        <v>0</v>
      </c>
      <c r="AH99" s="108"/>
      <c r="AI99" s="108"/>
      <c r="AJ99" s="108"/>
      <c r="AK99" s="108"/>
      <c r="AL99" s="108"/>
      <c r="AM99" s="108"/>
      <c r="AN99" s="109">
        <f>SUM(AG99,AT99)</f>
        <v>0</v>
      </c>
      <c r="AO99" s="108"/>
      <c r="AP99" s="108"/>
      <c r="AQ99" s="110" t="s">
        <v>85</v>
      </c>
      <c r="AR99" s="105"/>
      <c r="AS99" s="116">
        <v>0</v>
      </c>
      <c r="AT99" s="117">
        <f>ROUND(SUM(AV99:AW99),2)</f>
        <v>0</v>
      </c>
      <c r="AU99" s="118">
        <f>'SO 05 - Elektro'!P123</f>
        <v>0</v>
      </c>
      <c r="AV99" s="117">
        <f>'SO 05 - Elektro'!J33</f>
        <v>0</v>
      </c>
      <c r="AW99" s="117">
        <f>'SO 05 - Elektro'!J34</f>
        <v>0</v>
      </c>
      <c r="AX99" s="117">
        <f>'SO 05 - Elektro'!J35</f>
        <v>0</v>
      </c>
      <c r="AY99" s="117">
        <f>'SO 05 - Elektro'!J36</f>
        <v>0</v>
      </c>
      <c r="AZ99" s="117">
        <f>'SO 05 - Elektro'!F33</f>
        <v>0</v>
      </c>
      <c r="BA99" s="117">
        <f>'SO 05 - Elektro'!F34</f>
        <v>0</v>
      </c>
      <c r="BB99" s="117">
        <f>'SO 05 - Elektro'!F35</f>
        <v>0</v>
      </c>
      <c r="BC99" s="117">
        <f>'SO 05 - Elektro'!F36</f>
        <v>0</v>
      </c>
      <c r="BD99" s="119">
        <f>'SO 05 - Elektro'!F37</f>
        <v>0</v>
      </c>
      <c r="BE99" s="7"/>
      <c r="BT99" s="115" t="s">
        <v>86</v>
      </c>
      <c r="BV99" s="115" t="s">
        <v>80</v>
      </c>
      <c r="BW99" s="115" t="s">
        <v>100</v>
      </c>
      <c r="BX99" s="115" t="s">
        <v>4</v>
      </c>
      <c r="CL99" s="115" t="s">
        <v>1</v>
      </c>
      <c r="CM99" s="115" t="s">
        <v>88</v>
      </c>
    </row>
    <row r="100" s="2" customFormat="1" ht="30" customHeight="1">
      <c r="A100" s="38"/>
      <c r="B100" s="39"/>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c r="AA100" s="38"/>
      <c r="AB100" s="38"/>
      <c r="AC100" s="38"/>
      <c r="AD100" s="38"/>
      <c r="AE100" s="38"/>
      <c r="AF100" s="38"/>
      <c r="AG100" s="38"/>
      <c r="AH100" s="38"/>
      <c r="AI100" s="38"/>
      <c r="AJ100" s="38"/>
      <c r="AK100" s="38"/>
      <c r="AL100" s="38"/>
      <c r="AM100" s="38"/>
      <c r="AN100" s="38"/>
      <c r="AO100" s="38"/>
      <c r="AP100" s="38"/>
      <c r="AQ100" s="38"/>
      <c r="AR100" s="39"/>
      <c r="AS100" s="38"/>
      <c r="AT100" s="38"/>
      <c r="AU100" s="38"/>
      <c r="AV100" s="38"/>
      <c r="AW100" s="38"/>
      <c r="AX100" s="38"/>
      <c r="AY100" s="38"/>
      <c r="AZ100" s="38"/>
      <c r="BA100" s="38"/>
      <c r="BB100" s="38"/>
      <c r="BC100" s="38"/>
      <c r="BD100" s="38"/>
      <c r="BE100" s="38"/>
    </row>
    <row r="101" s="2" customFormat="1" ht="6.96" customHeight="1">
      <c r="A101" s="38"/>
      <c r="B101" s="60"/>
      <c r="C101" s="61"/>
      <c r="D101" s="61"/>
      <c r="E101" s="61"/>
      <c r="F101" s="61"/>
      <c r="G101" s="61"/>
      <c r="H101" s="61"/>
      <c r="I101" s="61"/>
      <c r="J101" s="61"/>
      <c r="K101" s="61"/>
      <c r="L101" s="61"/>
      <c r="M101" s="61"/>
      <c r="N101" s="61"/>
      <c r="O101" s="61"/>
      <c r="P101" s="61"/>
      <c r="Q101" s="61"/>
      <c r="R101" s="61"/>
      <c r="S101" s="61"/>
      <c r="T101" s="61"/>
      <c r="U101" s="61"/>
      <c r="V101" s="61"/>
      <c r="W101" s="61"/>
      <c r="X101" s="61"/>
      <c r="Y101" s="61"/>
      <c r="Z101" s="61"/>
      <c r="AA101" s="61"/>
      <c r="AB101" s="61"/>
      <c r="AC101" s="61"/>
      <c r="AD101" s="61"/>
      <c r="AE101" s="61"/>
      <c r="AF101" s="61"/>
      <c r="AG101" s="61"/>
      <c r="AH101" s="61"/>
      <c r="AI101" s="61"/>
      <c r="AJ101" s="61"/>
      <c r="AK101" s="61"/>
      <c r="AL101" s="61"/>
      <c r="AM101" s="61"/>
      <c r="AN101" s="61"/>
      <c r="AO101" s="61"/>
      <c r="AP101" s="61"/>
      <c r="AQ101" s="61"/>
      <c r="AR101" s="39"/>
      <c r="AS101" s="38"/>
      <c r="AT101" s="38"/>
      <c r="AU101" s="38"/>
      <c r="AV101" s="38"/>
      <c r="AW101" s="38"/>
      <c r="AX101" s="38"/>
      <c r="AY101" s="38"/>
      <c r="AZ101" s="38"/>
      <c r="BA101" s="38"/>
      <c r="BB101" s="38"/>
      <c r="BC101" s="38"/>
      <c r="BD101" s="38"/>
      <c r="BE101" s="38"/>
    </row>
  </sheetData>
  <mergeCells count="58">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SO 00 - Vedlejší rozpočto...'!C2" display="/"/>
    <hyperlink ref="A96" location="'SO 01 - Sadové úpravy a d...'!C2" display="/"/>
    <hyperlink ref="A97" location="'SO 02 - Stavební část- fa...'!C2" display="/"/>
    <hyperlink ref="A98" location="'SO 04 - VZT'!C2" display="/"/>
    <hyperlink ref="A99" location="'SO 05 - Elektr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87</v>
      </c>
    </row>
    <row r="3" s="1" customFormat="1" ht="6.96" customHeight="1">
      <c r="B3" s="20"/>
      <c r="C3" s="21"/>
      <c r="D3" s="21"/>
      <c r="E3" s="21"/>
      <c r="F3" s="21"/>
      <c r="G3" s="21"/>
      <c r="H3" s="21"/>
      <c r="I3" s="21"/>
      <c r="J3" s="21"/>
      <c r="K3" s="21"/>
      <c r="L3" s="22"/>
      <c r="AT3" s="19" t="s">
        <v>88</v>
      </c>
    </row>
    <row r="4" s="1" customFormat="1" ht="24.96" customHeight="1">
      <c r="B4" s="22"/>
      <c r="D4" s="23" t="s">
        <v>101</v>
      </c>
      <c r="L4" s="22"/>
      <c r="M4" s="120" t="s">
        <v>10</v>
      </c>
      <c r="AT4" s="19" t="s">
        <v>3</v>
      </c>
    </row>
    <row r="5" s="1" customFormat="1" ht="6.96" customHeight="1">
      <c r="B5" s="22"/>
      <c r="L5" s="22"/>
    </row>
    <row r="6" s="1" customFormat="1" ht="12" customHeight="1">
      <c r="B6" s="22"/>
      <c r="D6" s="32" t="s">
        <v>16</v>
      </c>
      <c r="L6" s="22"/>
    </row>
    <row r="7" s="1" customFormat="1" ht="26.25" customHeight="1">
      <c r="B7" s="22"/>
      <c r="E7" s="121" t="str">
        <f>'Rekapitulace stavby'!K6</f>
        <v>Zateplení fasády tělocvičny včetně návrhu VZT - ZŠ T.G.Masaryka v Praze 12</v>
      </c>
      <c r="F7" s="32"/>
      <c r="G7" s="32"/>
      <c r="H7" s="32"/>
      <c r="L7" s="22"/>
    </row>
    <row r="8" s="2" customFormat="1" ht="12" customHeight="1">
      <c r="A8" s="38"/>
      <c r="B8" s="39"/>
      <c r="C8" s="38"/>
      <c r="D8" s="32" t="s">
        <v>102</v>
      </c>
      <c r="E8" s="38"/>
      <c r="F8" s="38"/>
      <c r="G8" s="38"/>
      <c r="H8" s="38"/>
      <c r="I8" s="38"/>
      <c r="J8" s="38"/>
      <c r="K8" s="38"/>
      <c r="L8" s="55"/>
      <c r="S8" s="38"/>
      <c r="T8" s="38"/>
      <c r="U8" s="38"/>
      <c r="V8" s="38"/>
      <c r="W8" s="38"/>
      <c r="X8" s="38"/>
      <c r="Y8" s="38"/>
      <c r="Z8" s="38"/>
      <c r="AA8" s="38"/>
      <c r="AB8" s="38"/>
      <c r="AC8" s="38"/>
      <c r="AD8" s="38"/>
      <c r="AE8" s="38"/>
    </row>
    <row r="9" s="2" customFormat="1" ht="16.5" customHeight="1">
      <c r="A9" s="38"/>
      <c r="B9" s="39"/>
      <c r="C9" s="38"/>
      <c r="D9" s="38"/>
      <c r="E9" s="67" t="s">
        <v>103</v>
      </c>
      <c r="F9" s="38"/>
      <c r="G9" s="38"/>
      <c r="H9" s="38"/>
      <c r="I9" s="38"/>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32"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32" t="s">
        <v>22</v>
      </c>
      <c r="J12" s="69" t="str">
        <f>'Rekapitulace stavby'!AN8</f>
        <v>30. 1. 2024</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32" t="s">
        <v>25</v>
      </c>
      <c r="J14" s="27" t="s">
        <v>1</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26</v>
      </c>
      <c r="F15" s="38"/>
      <c r="G15" s="38"/>
      <c r="H15" s="38"/>
      <c r="I15" s="32" t="s">
        <v>27</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55"/>
      <c r="S16" s="38"/>
      <c r="T16" s="38"/>
      <c r="U16" s="38"/>
      <c r="V16" s="38"/>
      <c r="W16" s="38"/>
      <c r="X16" s="38"/>
      <c r="Y16" s="38"/>
      <c r="Z16" s="38"/>
      <c r="AA16" s="38"/>
      <c r="AB16" s="38"/>
      <c r="AC16" s="38"/>
      <c r="AD16" s="38"/>
      <c r="AE16" s="38"/>
    </row>
    <row r="17" s="2" customFormat="1" ht="12" customHeight="1">
      <c r="A17" s="38"/>
      <c r="B17" s="39"/>
      <c r="C17" s="38"/>
      <c r="D17" s="32" t="s">
        <v>28</v>
      </c>
      <c r="E17" s="38"/>
      <c r="F17" s="38"/>
      <c r="G17" s="38"/>
      <c r="H17" s="38"/>
      <c r="I17" s="32"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27</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55"/>
      <c r="S19" s="38"/>
      <c r="T19" s="38"/>
      <c r="U19" s="38"/>
      <c r="V19" s="38"/>
      <c r="W19" s="38"/>
      <c r="X19" s="38"/>
      <c r="Y19" s="38"/>
      <c r="Z19" s="38"/>
      <c r="AA19" s="38"/>
      <c r="AB19" s="38"/>
      <c r="AC19" s="38"/>
      <c r="AD19" s="38"/>
      <c r="AE19" s="38"/>
    </row>
    <row r="20" s="2" customFormat="1" ht="12" customHeight="1">
      <c r="A20" s="38"/>
      <c r="B20" s="39"/>
      <c r="C20" s="38"/>
      <c r="D20" s="32" t="s">
        <v>30</v>
      </c>
      <c r="E20" s="38"/>
      <c r="F20" s="38"/>
      <c r="G20" s="38"/>
      <c r="H20" s="38"/>
      <c r="I20" s="32" t="s">
        <v>25</v>
      </c>
      <c r="J20" s="27" t="s">
        <v>31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32" t="s">
        <v>27</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32" t="s">
        <v>25</v>
      </c>
      <c r="J23" s="27" t="s">
        <v>1</v>
      </c>
      <c r="K23" s="38"/>
      <c r="L23" s="55"/>
      <c r="S23" s="38"/>
      <c r="T23" s="38"/>
      <c r="U23" s="38"/>
      <c r="V23" s="38"/>
      <c r="W23" s="38"/>
      <c r="X23" s="38"/>
      <c r="Y23" s="38"/>
      <c r="Z23" s="38"/>
      <c r="AA23" s="38"/>
      <c r="AB23" s="38"/>
      <c r="AC23" s="38"/>
      <c r="AD23" s="38"/>
      <c r="AE23" s="38"/>
    </row>
    <row r="24" s="2" customFormat="1" ht="18" customHeight="1">
      <c r="A24" s="38"/>
      <c r="B24" s="39"/>
      <c r="C24" s="38"/>
      <c r="D24" s="38"/>
      <c r="E24" s="27" t="s">
        <v>35</v>
      </c>
      <c r="F24" s="38"/>
      <c r="G24" s="38"/>
      <c r="H24" s="38"/>
      <c r="I24" s="32" t="s">
        <v>27</v>
      </c>
      <c r="J24" s="27" t="s">
        <v>1</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38"/>
      <c r="J26" s="38"/>
      <c r="K26" s="38"/>
      <c r="L26" s="55"/>
      <c r="S26" s="38"/>
      <c r="T26" s="38"/>
      <c r="U26" s="38"/>
      <c r="V26" s="38"/>
      <c r="W26" s="38"/>
      <c r="X26" s="38"/>
      <c r="Y26" s="38"/>
      <c r="Z26" s="38"/>
      <c r="AA26" s="38"/>
      <c r="AB26" s="38"/>
      <c r="AC26" s="38"/>
      <c r="AD26" s="38"/>
      <c r="AE26" s="38"/>
    </row>
    <row r="27" s="8" customFormat="1" ht="179.25" customHeight="1">
      <c r="A27" s="122"/>
      <c r="B27" s="123"/>
      <c r="C27" s="122"/>
      <c r="D27" s="122"/>
      <c r="E27" s="36" t="s">
        <v>104</v>
      </c>
      <c r="F27" s="36"/>
      <c r="G27" s="36"/>
      <c r="H27" s="36"/>
      <c r="I27" s="122"/>
      <c r="J27" s="122"/>
      <c r="K27" s="122"/>
      <c r="L27" s="124"/>
      <c r="S27" s="122"/>
      <c r="T27" s="122"/>
      <c r="U27" s="122"/>
      <c r="V27" s="122"/>
      <c r="W27" s="122"/>
      <c r="X27" s="122"/>
      <c r="Y27" s="122"/>
      <c r="Z27" s="122"/>
      <c r="AA27" s="122"/>
      <c r="AB27" s="122"/>
      <c r="AC27" s="122"/>
      <c r="AD27" s="122"/>
      <c r="AE27" s="122"/>
    </row>
    <row r="28" s="2" customFormat="1" ht="6.96" customHeight="1">
      <c r="A28" s="38"/>
      <c r="B28" s="39"/>
      <c r="C28" s="38"/>
      <c r="D28" s="38"/>
      <c r="E28" s="38"/>
      <c r="F28" s="38"/>
      <c r="G28" s="38"/>
      <c r="H28" s="38"/>
      <c r="I28" s="38"/>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90"/>
      <c r="J29" s="90"/>
      <c r="K29" s="90"/>
      <c r="L29" s="55"/>
      <c r="S29" s="38"/>
      <c r="T29" s="38"/>
      <c r="U29" s="38"/>
      <c r="V29" s="38"/>
      <c r="W29" s="38"/>
      <c r="X29" s="38"/>
      <c r="Y29" s="38"/>
      <c r="Z29" s="38"/>
      <c r="AA29" s="38"/>
      <c r="AB29" s="38"/>
      <c r="AC29" s="38"/>
      <c r="AD29" s="38"/>
      <c r="AE29" s="38"/>
    </row>
    <row r="30" s="2" customFormat="1" ht="25.44" customHeight="1">
      <c r="A30" s="38"/>
      <c r="B30" s="39"/>
      <c r="C30" s="38"/>
      <c r="D30" s="125" t="s">
        <v>38</v>
      </c>
      <c r="E30" s="38"/>
      <c r="F30" s="38"/>
      <c r="G30" s="38"/>
      <c r="H30" s="38"/>
      <c r="I30" s="38"/>
      <c r="J30" s="96">
        <f>ROUND(J122,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43"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26" t="s">
        <v>42</v>
      </c>
      <c r="E33" s="32" t="s">
        <v>43</v>
      </c>
      <c r="F33" s="127">
        <f>ROUND((SUM(BE122:BE144)),  2)</f>
        <v>0</v>
      </c>
      <c r="G33" s="38"/>
      <c r="H33" s="38"/>
      <c r="I33" s="128">
        <v>0.20999999999999999</v>
      </c>
      <c r="J33" s="127">
        <f>ROUND(((SUM(BE122:BE144))*I33),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27">
        <f>ROUND((SUM(BF122:BF144)),  2)</f>
        <v>0</v>
      </c>
      <c r="G34" s="38"/>
      <c r="H34" s="38"/>
      <c r="I34" s="128">
        <v>0.12</v>
      </c>
      <c r="J34" s="127">
        <f>ROUND(((SUM(BF122:BF144))*I34),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27">
        <f>ROUND((SUM(BG122:BG144)),  2)</f>
        <v>0</v>
      </c>
      <c r="G35" s="38"/>
      <c r="H35" s="38"/>
      <c r="I35" s="128">
        <v>0.20999999999999999</v>
      </c>
      <c r="J35" s="127">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27">
        <f>ROUND((SUM(BH122:BH144)),  2)</f>
        <v>0</v>
      </c>
      <c r="G36" s="38"/>
      <c r="H36" s="38"/>
      <c r="I36" s="128">
        <v>0.12</v>
      </c>
      <c r="J36" s="127">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27">
        <f>ROUND((SUM(BI122:BI144)),  2)</f>
        <v>0</v>
      </c>
      <c r="G37" s="38"/>
      <c r="H37" s="38"/>
      <c r="I37" s="128">
        <v>0</v>
      </c>
      <c r="J37" s="127">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55"/>
      <c r="S38" s="38"/>
      <c r="T38" s="38"/>
      <c r="U38" s="38"/>
      <c r="V38" s="38"/>
      <c r="W38" s="38"/>
      <c r="X38" s="38"/>
      <c r="Y38" s="38"/>
      <c r="Z38" s="38"/>
      <c r="AA38" s="38"/>
      <c r="AB38" s="38"/>
      <c r="AC38" s="38"/>
      <c r="AD38" s="38"/>
      <c r="AE38" s="38"/>
    </row>
    <row r="39" s="2" customFormat="1" ht="25.44" customHeight="1">
      <c r="A39" s="38"/>
      <c r="B39" s="39"/>
      <c r="C39" s="129"/>
      <c r="D39" s="130" t="s">
        <v>48</v>
      </c>
      <c r="E39" s="81"/>
      <c r="F39" s="81"/>
      <c r="G39" s="131" t="s">
        <v>49</v>
      </c>
      <c r="H39" s="132" t="s">
        <v>50</v>
      </c>
      <c r="I39" s="81"/>
      <c r="J39" s="133">
        <f>SUM(J30:J37)</f>
        <v>0</v>
      </c>
      <c r="K39" s="134"/>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1" customFormat="1" ht="14.4" customHeight="1">
      <c r="B41" s="22"/>
      <c r="L41" s="22"/>
    </row>
    <row r="42" s="1" customFormat="1" ht="14.4" customHeight="1">
      <c r="B42" s="22"/>
      <c r="L42" s="22"/>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51</v>
      </c>
      <c r="E50" s="57"/>
      <c r="F50" s="57"/>
      <c r="G50" s="56" t="s">
        <v>52</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35" t="s">
        <v>54</v>
      </c>
      <c r="G61" s="58" t="s">
        <v>53</v>
      </c>
      <c r="H61" s="41"/>
      <c r="I61" s="41"/>
      <c r="J61" s="136"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35" t="s">
        <v>54</v>
      </c>
      <c r="G76" s="58" t="s">
        <v>53</v>
      </c>
      <c r="H76" s="41"/>
      <c r="I76" s="41"/>
      <c r="J76" s="136"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105</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1" t="str">
        <f>E7</f>
        <v>Zateplení fasády tělocvičny včetně návrhu VZT - ZŠ T.G.Masaryka v Praze 12</v>
      </c>
      <c r="F85" s="32"/>
      <c r="G85" s="32"/>
      <c r="H85" s="32"/>
      <c r="I85" s="38"/>
      <c r="J85" s="38"/>
      <c r="K85" s="38"/>
      <c r="L85" s="55"/>
      <c r="S85" s="38"/>
      <c r="T85" s="38"/>
      <c r="U85" s="38"/>
      <c r="V85" s="38"/>
      <c r="W85" s="38"/>
      <c r="X85" s="38"/>
      <c r="Y85" s="38"/>
      <c r="Z85" s="38"/>
      <c r="AA85" s="38"/>
      <c r="AB85" s="38"/>
      <c r="AC85" s="38"/>
      <c r="AD85" s="38"/>
      <c r="AE85" s="38"/>
    </row>
    <row r="86" s="2" customFormat="1" ht="12" customHeight="1">
      <c r="A86" s="38"/>
      <c r="B86" s="39"/>
      <c r="C86" s="32" t="s">
        <v>102</v>
      </c>
      <c r="D86" s="38"/>
      <c r="E86" s="38"/>
      <c r="F86" s="38"/>
      <c r="G86" s="38"/>
      <c r="H86" s="38"/>
      <c r="I86" s="38"/>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SO 00 - Vedlejší rozpočtové náklady</v>
      </c>
      <c r="F87" s="38"/>
      <c r="G87" s="38"/>
      <c r="H87" s="38"/>
      <c r="I87" s="38"/>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Praha 12, Modřanská n1375/10a, parc.č. 703/2</v>
      </c>
      <c r="G89" s="38"/>
      <c r="H89" s="38"/>
      <c r="I89" s="32" t="s">
        <v>22</v>
      </c>
      <c r="J89" s="69" t="str">
        <f>IF(J12="","",J12)</f>
        <v>30. 1. 2024</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Mč Praha 12, Generála Šišky 2375/6, 143 00 Praha 4</v>
      </c>
      <c r="G91" s="38"/>
      <c r="H91" s="38"/>
      <c r="I91" s="32" t="s">
        <v>30</v>
      </c>
      <c r="J91" s="36" t="str">
        <f>E21</f>
        <v>Ing.arch. Jan Mudra,Holoubkov 81,338 01 Holoubkov</v>
      </c>
      <c r="K91" s="38"/>
      <c r="L91" s="55"/>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IF(E18="","",E18)</f>
        <v>Vyplň údaj</v>
      </c>
      <c r="G92" s="38"/>
      <c r="H92" s="38"/>
      <c r="I92" s="32"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55"/>
      <c r="S93" s="38"/>
      <c r="T93" s="38"/>
      <c r="U93" s="38"/>
      <c r="V93" s="38"/>
      <c r="W93" s="38"/>
      <c r="X93" s="38"/>
      <c r="Y93" s="38"/>
      <c r="Z93" s="38"/>
      <c r="AA93" s="38"/>
      <c r="AB93" s="38"/>
      <c r="AC93" s="38"/>
      <c r="AD93" s="38"/>
      <c r="AE93" s="38"/>
    </row>
    <row r="94" s="2" customFormat="1" ht="29.28" customHeight="1">
      <c r="A94" s="38"/>
      <c r="B94" s="39"/>
      <c r="C94" s="137" t="s">
        <v>106</v>
      </c>
      <c r="D94" s="129"/>
      <c r="E94" s="129"/>
      <c r="F94" s="129"/>
      <c r="G94" s="129"/>
      <c r="H94" s="129"/>
      <c r="I94" s="129"/>
      <c r="J94" s="138" t="s">
        <v>107</v>
      </c>
      <c r="K94" s="129"/>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2.8" customHeight="1">
      <c r="A96" s="38"/>
      <c r="B96" s="39"/>
      <c r="C96" s="139" t="s">
        <v>108</v>
      </c>
      <c r="D96" s="38"/>
      <c r="E96" s="38"/>
      <c r="F96" s="38"/>
      <c r="G96" s="38"/>
      <c r="H96" s="38"/>
      <c r="I96" s="38"/>
      <c r="J96" s="96">
        <f>J122</f>
        <v>0</v>
      </c>
      <c r="K96" s="38"/>
      <c r="L96" s="55"/>
      <c r="S96" s="38"/>
      <c r="T96" s="38"/>
      <c r="U96" s="38"/>
      <c r="V96" s="38"/>
      <c r="W96" s="38"/>
      <c r="X96" s="38"/>
      <c r="Y96" s="38"/>
      <c r="Z96" s="38"/>
      <c r="AA96" s="38"/>
      <c r="AB96" s="38"/>
      <c r="AC96" s="38"/>
      <c r="AD96" s="38"/>
      <c r="AE96" s="38"/>
      <c r="AU96" s="19" t="s">
        <v>109</v>
      </c>
    </row>
    <row r="97" s="9" customFormat="1" ht="24.96" customHeight="1">
      <c r="A97" s="9"/>
      <c r="B97" s="140"/>
      <c r="C97" s="9"/>
      <c r="D97" s="141" t="s">
        <v>110</v>
      </c>
      <c r="E97" s="142"/>
      <c r="F97" s="142"/>
      <c r="G97" s="142"/>
      <c r="H97" s="142"/>
      <c r="I97" s="142"/>
      <c r="J97" s="143">
        <f>J123</f>
        <v>0</v>
      </c>
      <c r="K97" s="9"/>
      <c r="L97" s="140"/>
      <c r="S97" s="9"/>
      <c r="T97" s="9"/>
      <c r="U97" s="9"/>
      <c r="V97" s="9"/>
      <c r="W97" s="9"/>
      <c r="X97" s="9"/>
      <c r="Y97" s="9"/>
      <c r="Z97" s="9"/>
      <c r="AA97" s="9"/>
      <c r="AB97" s="9"/>
      <c r="AC97" s="9"/>
      <c r="AD97" s="9"/>
      <c r="AE97" s="9"/>
    </row>
    <row r="98" s="10" customFormat="1" ht="19.92" customHeight="1">
      <c r="A98" s="10"/>
      <c r="B98" s="144"/>
      <c r="C98" s="10"/>
      <c r="D98" s="145" t="s">
        <v>111</v>
      </c>
      <c r="E98" s="146"/>
      <c r="F98" s="146"/>
      <c r="G98" s="146"/>
      <c r="H98" s="146"/>
      <c r="I98" s="146"/>
      <c r="J98" s="147">
        <f>J124</f>
        <v>0</v>
      </c>
      <c r="K98" s="10"/>
      <c r="L98" s="144"/>
      <c r="S98" s="10"/>
      <c r="T98" s="10"/>
      <c r="U98" s="10"/>
      <c r="V98" s="10"/>
      <c r="W98" s="10"/>
      <c r="X98" s="10"/>
      <c r="Y98" s="10"/>
      <c r="Z98" s="10"/>
      <c r="AA98" s="10"/>
      <c r="AB98" s="10"/>
      <c r="AC98" s="10"/>
      <c r="AD98" s="10"/>
      <c r="AE98" s="10"/>
    </row>
    <row r="99" s="10" customFormat="1" ht="19.92" customHeight="1">
      <c r="A99" s="10"/>
      <c r="B99" s="144"/>
      <c r="C99" s="10"/>
      <c r="D99" s="145" t="s">
        <v>112</v>
      </c>
      <c r="E99" s="146"/>
      <c r="F99" s="146"/>
      <c r="G99" s="146"/>
      <c r="H99" s="146"/>
      <c r="I99" s="146"/>
      <c r="J99" s="147">
        <f>J128</f>
        <v>0</v>
      </c>
      <c r="K99" s="10"/>
      <c r="L99" s="144"/>
      <c r="S99" s="10"/>
      <c r="T99" s="10"/>
      <c r="U99" s="10"/>
      <c r="V99" s="10"/>
      <c r="W99" s="10"/>
      <c r="X99" s="10"/>
      <c r="Y99" s="10"/>
      <c r="Z99" s="10"/>
      <c r="AA99" s="10"/>
      <c r="AB99" s="10"/>
      <c r="AC99" s="10"/>
      <c r="AD99" s="10"/>
      <c r="AE99" s="10"/>
    </row>
    <row r="100" s="10" customFormat="1" ht="19.92" customHeight="1">
      <c r="A100" s="10"/>
      <c r="B100" s="144"/>
      <c r="C100" s="10"/>
      <c r="D100" s="145" t="s">
        <v>113</v>
      </c>
      <c r="E100" s="146"/>
      <c r="F100" s="146"/>
      <c r="G100" s="146"/>
      <c r="H100" s="146"/>
      <c r="I100" s="146"/>
      <c r="J100" s="147">
        <f>J131</f>
        <v>0</v>
      </c>
      <c r="K100" s="10"/>
      <c r="L100" s="144"/>
      <c r="S100" s="10"/>
      <c r="T100" s="10"/>
      <c r="U100" s="10"/>
      <c r="V100" s="10"/>
      <c r="W100" s="10"/>
      <c r="X100" s="10"/>
      <c r="Y100" s="10"/>
      <c r="Z100" s="10"/>
      <c r="AA100" s="10"/>
      <c r="AB100" s="10"/>
      <c r="AC100" s="10"/>
      <c r="AD100" s="10"/>
      <c r="AE100" s="10"/>
    </row>
    <row r="101" s="10" customFormat="1" ht="19.92" customHeight="1">
      <c r="A101" s="10"/>
      <c r="B101" s="144"/>
      <c r="C101" s="10"/>
      <c r="D101" s="145" t="s">
        <v>114</v>
      </c>
      <c r="E101" s="146"/>
      <c r="F101" s="146"/>
      <c r="G101" s="146"/>
      <c r="H101" s="146"/>
      <c r="I101" s="146"/>
      <c r="J101" s="147">
        <f>J136</f>
        <v>0</v>
      </c>
      <c r="K101" s="10"/>
      <c r="L101" s="144"/>
      <c r="S101" s="10"/>
      <c r="T101" s="10"/>
      <c r="U101" s="10"/>
      <c r="V101" s="10"/>
      <c r="W101" s="10"/>
      <c r="X101" s="10"/>
      <c r="Y101" s="10"/>
      <c r="Z101" s="10"/>
      <c r="AA101" s="10"/>
      <c r="AB101" s="10"/>
      <c r="AC101" s="10"/>
      <c r="AD101" s="10"/>
      <c r="AE101" s="10"/>
    </row>
    <row r="102" s="10" customFormat="1" ht="19.92" customHeight="1">
      <c r="A102" s="10"/>
      <c r="B102" s="144"/>
      <c r="C102" s="10"/>
      <c r="D102" s="145" t="s">
        <v>115</v>
      </c>
      <c r="E102" s="146"/>
      <c r="F102" s="146"/>
      <c r="G102" s="146"/>
      <c r="H102" s="146"/>
      <c r="I102" s="146"/>
      <c r="J102" s="147">
        <f>J140</f>
        <v>0</v>
      </c>
      <c r="K102" s="10"/>
      <c r="L102" s="144"/>
      <c r="S102" s="10"/>
      <c r="T102" s="10"/>
      <c r="U102" s="10"/>
      <c r="V102" s="10"/>
      <c r="W102" s="10"/>
      <c r="X102" s="10"/>
      <c r="Y102" s="10"/>
      <c r="Z102" s="10"/>
      <c r="AA102" s="10"/>
      <c r="AB102" s="10"/>
      <c r="AC102" s="10"/>
      <c r="AD102" s="10"/>
      <c r="AE102" s="10"/>
    </row>
    <row r="103" s="2" customFormat="1" ht="21.84" customHeight="1">
      <c r="A103" s="38"/>
      <c r="B103" s="39"/>
      <c r="C103" s="38"/>
      <c r="D103" s="38"/>
      <c r="E103" s="38"/>
      <c r="F103" s="38"/>
      <c r="G103" s="38"/>
      <c r="H103" s="38"/>
      <c r="I103" s="38"/>
      <c r="J103" s="38"/>
      <c r="K103" s="38"/>
      <c r="L103" s="55"/>
      <c r="S103" s="38"/>
      <c r="T103" s="38"/>
      <c r="U103" s="38"/>
      <c r="V103" s="38"/>
      <c r="W103" s="38"/>
      <c r="X103" s="38"/>
      <c r="Y103" s="38"/>
      <c r="Z103" s="38"/>
      <c r="AA103" s="38"/>
      <c r="AB103" s="38"/>
      <c r="AC103" s="38"/>
      <c r="AD103" s="38"/>
      <c r="AE103" s="38"/>
    </row>
    <row r="104" s="2" customFormat="1" ht="6.96" customHeight="1">
      <c r="A104" s="38"/>
      <c r="B104" s="60"/>
      <c r="C104" s="61"/>
      <c r="D104" s="61"/>
      <c r="E104" s="61"/>
      <c r="F104" s="61"/>
      <c r="G104" s="61"/>
      <c r="H104" s="61"/>
      <c r="I104" s="61"/>
      <c r="J104" s="61"/>
      <c r="K104" s="61"/>
      <c r="L104" s="55"/>
      <c r="S104" s="38"/>
      <c r="T104" s="38"/>
      <c r="U104" s="38"/>
      <c r="V104" s="38"/>
      <c r="W104" s="38"/>
      <c r="X104" s="38"/>
      <c r="Y104" s="38"/>
      <c r="Z104" s="38"/>
      <c r="AA104" s="38"/>
      <c r="AB104" s="38"/>
      <c r="AC104" s="38"/>
      <c r="AD104" s="38"/>
      <c r="AE104" s="38"/>
    </row>
    <row r="108" s="2" customFormat="1" ht="6.96" customHeight="1">
      <c r="A108" s="38"/>
      <c r="B108" s="62"/>
      <c r="C108" s="63"/>
      <c r="D108" s="63"/>
      <c r="E108" s="63"/>
      <c r="F108" s="63"/>
      <c r="G108" s="63"/>
      <c r="H108" s="63"/>
      <c r="I108" s="63"/>
      <c r="J108" s="63"/>
      <c r="K108" s="63"/>
      <c r="L108" s="55"/>
      <c r="S108" s="38"/>
      <c r="T108" s="38"/>
      <c r="U108" s="38"/>
      <c r="V108" s="38"/>
      <c r="W108" s="38"/>
      <c r="X108" s="38"/>
      <c r="Y108" s="38"/>
      <c r="Z108" s="38"/>
      <c r="AA108" s="38"/>
      <c r="AB108" s="38"/>
      <c r="AC108" s="38"/>
      <c r="AD108" s="38"/>
      <c r="AE108" s="38"/>
    </row>
    <row r="109" s="2" customFormat="1" ht="24.96" customHeight="1">
      <c r="A109" s="38"/>
      <c r="B109" s="39"/>
      <c r="C109" s="23" t="s">
        <v>116</v>
      </c>
      <c r="D109" s="38"/>
      <c r="E109" s="38"/>
      <c r="F109" s="38"/>
      <c r="G109" s="38"/>
      <c r="H109" s="38"/>
      <c r="I109" s="38"/>
      <c r="J109" s="38"/>
      <c r="K109" s="38"/>
      <c r="L109" s="55"/>
      <c r="S109" s="38"/>
      <c r="T109" s="38"/>
      <c r="U109" s="38"/>
      <c r="V109" s="38"/>
      <c r="W109" s="38"/>
      <c r="X109" s="38"/>
      <c r="Y109" s="38"/>
      <c r="Z109" s="38"/>
      <c r="AA109" s="38"/>
      <c r="AB109" s="38"/>
      <c r="AC109" s="38"/>
      <c r="AD109" s="38"/>
      <c r="AE109" s="38"/>
    </row>
    <row r="110" s="2" customFormat="1" ht="6.96" customHeight="1">
      <c r="A110" s="38"/>
      <c r="B110" s="39"/>
      <c r="C110" s="38"/>
      <c r="D110" s="38"/>
      <c r="E110" s="38"/>
      <c r="F110" s="38"/>
      <c r="G110" s="38"/>
      <c r="H110" s="38"/>
      <c r="I110" s="38"/>
      <c r="J110" s="38"/>
      <c r="K110" s="38"/>
      <c r="L110" s="55"/>
      <c r="S110" s="38"/>
      <c r="T110" s="38"/>
      <c r="U110" s="38"/>
      <c r="V110" s="38"/>
      <c r="W110" s="38"/>
      <c r="X110" s="38"/>
      <c r="Y110" s="38"/>
      <c r="Z110" s="38"/>
      <c r="AA110" s="38"/>
      <c r="AB110" s="38"/>
      <c r="AC110" s="38"/>
      <c r="AD110" s="38"/>
      <c r="AE110" s="38"/>
    </row>
    <row r="111" s="2" customFormat="1" ht="12" customHeight="1">
      <c r="A111" s="38"/>
      <c r="B111" s="39"/>
      <c r="C111" s="32" t="s">
        <v>16</v>
      </c>
      <c r="D111" s="38"/>
      <c r="E111" s="38"/>
      <c r="F111" s="38"/>
      <c r="G111" s="38"/>
      <c r="H111" s="38"/>
      <c r="I111" s="38"/>
      <c r="J111" s="38"/>
      <c r="K111" s="38"/>
      <c r="L111" s="55"/>
      <c r="S111" s="38"/>
      <c r="T111" s="38"/>
      <c r="U111" s="38"/>
      <c r="V111" s="38"/>
      <c r="W111" s="38"/>
      <c r="X111" s="38"/>
      <c r="Y111" s="38"/>
      <c r="Z111" s="38"/>
      <c r="AA111" s="38"/>
      <c r="AB111" s="38"/>
      <c r="AC111" s="38"/>
      <c r="AD111" s="38"/>
      <c r="AE111" s="38"/>
    </row>
    <row r="112" s="2" customFormat="1" ht="26.25" customHeight="1">
      <c r="A112" s="38"/>
      <c r="B112" s="39"/>
      <c r="C112" s="38"/>
      <c r="D112" s="38"/>
      <c r="E112" s="121" t="str">
        <f>E7</f>
        <v>Zateplení fasády tělocvičny včetně návrhu VZT - ZŠ T.G.Masaryka v Praze 12</v>
      </c>
      <c r="F112" s="32"/>
      <c r="G112" s="32"/>
      <c r="H112" s="32"/>
      <c r="I112" s="38"/>
      <c r="J112" s="38"/>
      <c r="K112" s="38"/>
      <c r="L112" s="55"/>
      <c r="S112" s="38"/>
      <c r="T112" s="38"/>
      <c r="U112" s="38"/>
      <c r="V112" s="38"/>
      <c r="W112" s="38"/>
      <c r="X112" s="38"/>
      <c r="Y112" s="38"/>
      <c r="Z112" s="38"/>
      <c r="AA112" s="38"/>
      <c r="AB112" s="38"/>
      <c r="AC112" s="38"/>
      <c r="AD112" s="38"/>
      <c r="AE112" s="38"/>
    </row>
    <row r="113" s="2" customFormat="1" ht="12" customHeight="1">
      <c r="A113" s="38"/>
      <c r="B113" s="39"/>
      <c r="C113" s="32" t="s">
        <v>102</v>
      </c>
      <c r="D113" s="38"/>
      <c r="E113" s="38"/>
      <c r="F113" s="38"/>
      <c r="G113" s="38"/>
      <c r="H113" s="38"/>
      <c r="I113" s="38"/>
      <c r="J113" s="38"/>
      <c r="K113" s="38"/>
      <c r="L113" s="55"/>
      <c r="S113" s="38"/>
      <c r="T113" s="38"/>
      <c r="U113" s="38"/>
      <c r="V113" s="38"/>
      <c r="W113" s="38"/>
      <c r="X113" s="38"/>
      <c r="Y113" s="38"/>
      <c r="Z113" s="38"/>
      <c r="AA113" s="38"/>
      <c r="AB113" s="38"/>
      <c r="AC113" s="38"/>
      <c r="AD113" s="38"/>
      <c r="AE113" s="38"/>
    </row>
    <row r="114" s="2" customFormat="1" ht="16.5" customHeight="1">
      <c r="A114" s="38"/>
      <c r="B114" s="39"/>
      <c r="C114" s="38"/>
      <c r="D114" s="38"/>
      <c r="E114" s="67" t="str">
        <f>E9</f>
        <v>SO 00 - Vedlejší rozpočtové náklady</v>
      </c>
      <c r="F114" s="38"/>
      <c r="G114" s="38"/>
      <c r="H114" s="38"/>
      <c r="I114" s="38"/>
      <c r="J114" s="38"/>
      <c r="K114" s="38"/>
      <c r="L114" s="55"/>
      <c r="S114" s="38"/>
      <c r="T114" s="38"/>
      <c r="U114" s="38"/>
      <c r="V114" s="38"/>
      <c r="W114" s="38"/>
      <c r="X114" s="38"/>
      <c r="Y114" s="38"/>
      <c r="Z114" s="38"/>
      <c r="AA114" s="38"/>
      <c r="AB114" s="38"/>
      <c r="AC114" s="38"/>
      <c r="AD114" s="38"/>
      <c r="AE114" s="38"/>
    </row>
    <row r="115" s="2" customFormat="1" ht="6.96" customHeight="1">
      <c r="A115" s="38"/>
      <c r="B115" s="39"/>
      <c r="C115" s="38"/>
      <c r="D115" s="38"/>
      <c r="E115" s="38"/>
      <c r="F115" s="38"/>
      <c r="G115" s="38"/>
      <c r="H115" s="38"/>
      <c r="I115" s="38"/>
      <c r="J115" s="38"/>
      <c r="K115" s="38"/>
      <c r="L115" s="55"/>
      <c r="S115" s="38"/>
      <c r="T115" s="38"/>
      <c r="U115" s="38"/>
      <c r="V115" s="38"/>
      <c r="W115" s="38"/>
      <c r="X115" s="38"/>
      <c r="Y115" s="38"/>
      <c r="Z115" s="38"/>
      <c r="AA115" s="38"/>
      <c r="AB115" s="38"/>
      <c r="AC115" s="38"/>
      <c r="AD115" s="38"/>
      <c r="AE115" s="38"/>
    </row>
    <row r="116" s="2" customFormat="1" ht="12" customHeight="1">
      <c r="A116" s="38"/>
      <c r="B116" s="39"/>
      <c r="C116" s="32" t="s">
        <v>20</v>
      </c>
      <c r="D116" s="38"/>
      <c r="E116" s="38"/>
      <c r="F116" s="27" t="str">
        <f>F12</f>
        <v>Praha 12, Modřanská n1375/10a, parc.č. 703/2</v>
      </c>
      <c r="G116" s="38"/>
      <c r="H116" s="38"/>
      <c r="I116" s="32" t="s">
        <v>22</v>
      </c>
      <c r="J116" s="69" t="str">
        <f>IF(J12="","",J12)</f>
        <v>30. 1. 2024</v>
      </c>
      <c r="K116" s="38"/>
      <c r="L116" s="55"/>
      <c r="S116" s="38"/>
      <c r="T116" s="38"/>
      <c r="U116" s="38"/>
      <c r="V116" s="38"/>
      <c r="W116" s="38"/>
      <c r="X116" s="38"/>
      <c r="Y116" s="38"/>
      <c r="Z116" s="38"/>
      <c r="AA116" s="38"/>
      <c r="AB116" s="38"/>
      <c r="AC116" s="38"/>
      <c r="AD116" s="38"/>
      <c r="AE116" s="38"/>
    </row>
    <row r="117" s="2" customFormat="1" ht="6.96" customHeight="1">
      <c r="A117" s="38"/>
      <c r="B117" s="39"/>
      <c r="C117" s="38"/>
      <c r="D117" s="38"/>
      <c r="E117" s="38"/>
      <c r="F117" s="38"/>
      <c r="G117" s="38"/>
      <c r="H117" s="38"/>
      <c r="I117" s="38"/>
      <c r="J117" s="38"/>
      <c r="K117" s="38"/>
      <c r="L117" s="55"/>
      <c r="S117" s="38"/>
      <c r="T117" s="38"/>
      <c r="U117" s="38"/>
      <c r="V117" s="38"/>
      <c r="W117" s="38"/>
      <c r="X117" s="38"/>
      <c r="Y117" s="38"/>
      <c r="Z117" s="38"/>
      <c r="AA117" s="38"/>
      <c r="AB117" s="38"/>
      <c r="AC117" s="38"/>
      <c r="AD117" s="38"/>
      <c r="AE117" s="38"/>
    </row>
    <row r="118" s="2" customFormat="1" ht="40.05" customHeight="1">
      <c r="A118" s="38"/>
      <c r="B118" s="39"/>
      <c r="C118" s="32" t="s">
        <v>24</v>
      </c>
      <c r="D118" s="38"/>
      <c r="E118" s="38"/>
      <c r="F118" s="27" t="str">
        <f>E15</f>
        <v>Mč Praha 12, Generála Šišky 2375/6, 143 00 Praha 4</v>
      </c>
      <c r="G118" s="38"/>
      <c r="H118" s="38"/>
      <c r="I118" s="32" t="s">
        <v>30</v>
      </c>
      <c r="J118" s="36" t="str">
        <f>E21</f>
        <v>Ing.arch. Jan Mudra,Holoubkov 81,338 01 Holoubkov</v>
      </c>
      <c r="K118" s="38"/>
      <c r="L118" s="55"/>
      <c r="S118" s="38"/>
      <c r="T118" s="38"/>
      <c r="U118" s="38"/>
      <c r="V118" s="38"/>
      <c r="W118" s="38"/>
      <c r="X118" s="38"/>
      <c r="Y118" s="38"/>
      <c r="Z118" s="38"/>
      <c r="AA118" s="38"/>
      <c r="AB118" s="38"/>
      <c r="AC118" s="38"/>
      <c r="AD118" s="38"/>
      <c r="AE118" s="38"/>
    </row>
    <row r="119" s="2" customFormat="1" ht="15.15" customHeight="1">
      <c r="A119" s="38"/>
      <c r="B119" s="39"/>
      <c r="C119" s="32" t="s">
        <v>28</v>
      </c>
      <c r="D119" s="38"/>
      <c r="E119" s="38"/>
      <c r="F119" s="27" t="str">
        <f>IF(E18="","",E18)</f>
        <v>Vyplň údaj</v>
      </c>
      <c r="G119" s="38"/>
      <c r="H119" s="38"/>
      <c r="I119" s="32" t="s">
        <v>34</v>
      </c>
      <c r="J119" s="36" t="str">
        <f>E24</f>
        <v xml:space="preserve"> </v>
      </c>
      <c r="K119" s="38"/>
      <c r="L119" s="55"/>
      <c r="S119" s="38"/>
      <c r="T119" s="38"/>
      <c r="U119" s="38"/>
      <c r="V119" s="38"/>
      <c r="W119" s="38"/>
      <c r="X119" s="38"/>
      <c r="Y119" s="38"/>
      <c r="Z119" s="38"/>
      <c r="AA119" s="38"/>
      <c r="AB119" s="38"/>
      <c r="AC119" s="38"/>
      <c r="AD119" s="38"/>
      <c r="AE119" s="38"/>
    </row>
    <row r="120" s="2" customFormat="1" ht="10.32" customHeight="1">
      <c r="A120" s="38"/>
      <c r="B120" s="39"/>
      <c r="C120" s="38"/>
      <c r="D120" s="38"/>
      <c r="E120" s="38"/>
      <c r="F120" s="38"/>
      <c r="G120" s="38"/>
      <c r="H120" s="38"/>
      <c r="I120" s="38"/>
      <c r="J120" s="38"/>
      <c r="K120" s="38"/>
      <c r="L120" s="55"/>
      <c r="S120" s="38"/>
      <c r="T120" s="38"/>
      <c r="U120" s="38"/>
      <c r="V120" s="38"/>
      <c r="W120" s="38"/>
      <c r="X120" s="38"/>
      <c r="Y120" s="38"/>
      <c r="Z120" s="38"/>
      <c r="AA120" s="38"/>
      <c r="AB120" s="38"/>
      <c r="AC120" s="38"/>
      <c r="AD120" s="38"/>
      <c r="AE120" s="38"/>
    </row>
    <row r="121" s="11" customFormat="1" ht="29.28" customHeight="1">
      <c r="A121" s="148"/>
      <c r="B121" s="149"/>
      <c r="C121" s="150" t="s">
        <v>117</v>
      </c>
      <c r="D121" s="151" t="s">
        <v>63</v>
      </c>
      <c r="E121" s="151" t="s">
        <v>59</v>
      </c>
      <c r="F121" s="151" t="s">
        <v>60</v>
      </c>
      <c r="G121" s="151" t="s">
        <v>118</v>
      </c>
      <c r="H121" s="151" t="s">
        <v>119</v>
      </c>
      <c r="I121" s="151" t="s">
        <v>120</v>
      </c>
      <c r="J121" s="152" t="s">
        <v>107</v>
      </c>
      <c r="K121" s="153" t="s">
        <v>121</v>
      </c>
      <c r="L121" s="154"/>
      <c r="M121" s="86" t="s">
        <v>1</v>
      </c>
      <c r="N121" s="87" t="s">
        <v>42</v>
      </c>
      <c r="O121" s="87" t="s">
        <v>122</v>
      </c>
      <c r="P121" s="87" t="s">
        <v>123</v>
      </c>
      <c r="Q121" s="87" t="s">
        <v>124</v>
      </c>
      <c r="R121" s="87" t="s">
        <v>125</v>
      </c>
      <c r="S121" s="87" t="s">
        <v>126</v>
      </c>
      <c r="T121" s="88" t="s">
        <v>127</v>
      </c>
      <c r="U121" s="148"/>
      <c r="V121" s="148"/>
      <c r="W121" s="148"/>
      <c r="X121" s="148"/>
      <c r="Y121" s="148"/>
      <c r="Z121" s="148"/>
      <c r="AA121" s="148"/>
      <c r="AB121" s="148"/>
      <c r="AC121" s="148"/>
      <c r="AD121" s="148"/>
      <c r="AE121" s="148"/>
    </row>
    <row r="122" s="2" customFormat="1" ht="22.8" customHeight="1">
      <c r="A122" s="38"/>
      <c r="B122" s="39"/>
      <c r="C122" s="93" t="s">
        <v>128</v>
      </c>
      <c r="D122" s="38"/>
      <c r="E122" s="38"/>
      <c r="F122" s="38"/>
      <c r="G122" s="38"/>
      <c r="H122" s="38"/>
      <c r="I122" s="38"/>
      <c r="J122" s="155">
        <f>BK122</f>
        <v>0</v>
      </c>
      <c r="K122" s="38"/>
      <c r="L122" s="39"/>
      <c r="M122" s="89"/>
      <c r="N122" s="73"/>
      <c r="O122" s="90"/>
      <c r="P122" s="156">
        <f>P123</f>
        <v>0</v>
      </c>
      <c r="Q122" s="90"/>
      <c r="R122" s="156">
        <f>R123</f>
        <v>0</v>
      </c>
      <c r="S122" s="90"/>
      <c r="T122" s="157">
        <f>T123</f>
        <v>0</v>
      </c>
      <c r="U122" s="38"/>
      <c r="V122" s="38"/>
      <c r="W122" s="38"/>
      <c r="X122" s="38"/>
      <c r="Y122" s="38"/>
      <c r="Z122" s="38"/>
      <c r="AA122" s="38"/>
      <c r="AB122" s="38"/>
      <c r="AC122" s="38"/>
      <c r="AD122" s="38"/>
      <c r="AE122" s="38"/>
      <c r="AT122" s="19" t="s">
        <v>77</v>
      </c>
      <c r="AU122" s="19" t="s">
        <v>109</v>
      </c>
      <c r="BK122" s="158">
        <f>BK123</f>
        <v>0</v>
      </c>
    </row>
    <row r="123" s="12" customFormat="1" ht="25.92" customHeight="1">
      <c r="A123" s="12"/>
      <c r="B123" s="159"/>
      <c r="C123" s="12"/>
      <c r="D123" s="160" t="s">
        <v>77</v>
      </c>
      <c r="E123" s="161" t="s">
        <v>129</v>
      </c>
      <c r="F123" s="161" t="s">
        <v>84</v>
      </c>
      <c r="G123" s="12"/>
      <c r="H123" s="12"/>
      <c r="I123" s="162"/>
      <c r="J123" s="163">
        <f>BK123</f>
        <v>0</v>
      </c>
      <c r="K123" s="12"/>
      <c r="L123" s="159"/>
      <c r="M123" s="164"/>
      <c r="N123" s="165"/>
      <c r="O123" s="165"/>
      <c r="P123" s="166">
        <f>P124+P128+P131+P136+P140</f>
        <v>0</v>
      </c>
      <c r="Q123" s="165"/>
      <c r="R123" s="166">
        <f>R124+R128+R131+R136+R140</f>
        <v>0</v>
      </c>
      <c r="S123" s="165"/>
      <c r="T123" s="167">
        <f>T124+T128+T131+T136+T140</f>
        <v>0</v>
      </c>
      <c r="U123" s="12"/>
      <c r="V123" s="12"/>
      <c r="W123" s="12"/>
      <c r="X123" s="12"/>
      <c r="Y123" s="12"/>
      <c r="Z123" s="12"/>
      <c r="AA123" s="12"/>
      <c r="AB123" s="12"/>
      <c r="AC123" s="12"/>
      <c r="AD123" s="12"/>
      <c r="AE123" s="12"/>
      <c r="AR123" s="160" t="s">
        <v>86</v>
      </c>
      <c r="AT123" s="168" t="s">
        <v>77</v>
      </c>
      <c r="AU123" s="168" t="s">
        <v>78</v>
      </c>
      <c r="AY123" s="160" t="s">
        <v>130</v>
      </c>
      <c r="BK123" s="169">
        <f>BK124+BK128+BK131+BK136+BK140</f>
        <v>0</v>
      </c>
    </row>
    <row r="124" s="12" customFormat="1" ht="22.8" customHeight="1">
      <c r="A124" s="12"/>
      <c r="B124" s="159"/>
      <c r="C124" s="12"/>
      <c r="D124" s="160" t="s">
        <v>77</v>
      </c>
      <c r="E124" s="170" t="s">
        <v>131</v>
      </c>
      <c r="F124" s="170" t="s">
        <v>132</v>
      </c>
      <c r="G124" s="12"/>
      <c r="H124" s="12"/>
      <c r="I124" s="162"/>
      <c r="J124" s="171">
        <f>BK124</f>
        <v>0</v>
      </c>
      <c r="K124" s="12"/>
      <c r="L124" s="159"/>
      <c r="M124" s="164"/>
      <c r="N124" s="165"/>
      <c r="O124" s="165"/>
      <c r="P124" s="166">
        <f>SUM(P125:P127)</f>
        <v>0</v>
      </c>
      <c r="Q124" s="165"/>
      <c r="R124" s="166">
        <f>SUM(R125:R127)</f>
        <v>0</v>
      </c>
      <c r="S124" s="165"/>
      <c r="T124" s="167">
        <f>SUM(T125:T127)</f>
        <v>0</v>
      </c>
      <c r="U124" s="12"/>
      <c r="V124" s="12"/>
      <c r="W124" s="12"/>
      <c r="X124" s="12"/>
      <c r="Y124" s="12"/>
      <c r="Z124" s="12"/>
      <c r="AA124" s="12"/>
      <c r="AB124" s="12"/>
      <c r="AC124" s="12"/>
      <c r="AD124" s="12"/>
      <c r="AE124" s="12"/>
      <c r="AR124" s="160" t="s">
        <v>86</v>
      </c>
      <c r="AT124" s="168" t="s">
        <v>77</v>
      </c>
      <c r="AU124" s="168" t="s">
        <v>86</v>
      </c>
      <c r="AY124" s="160" t="s">
        <v>130</v>
      </c>
      <c r="BK124" s="169">
        <f>SUM(BK125:BK127)</f>
        <v>0</v>
      </c>
    </row>
    <row r="125" s="2" customFormat="1" ht="16.5" customHeight="1">
      <c r="A125" s="38"/>
      <c r="B125" s="172"/>
      <c r="C125" s="173" t="s">
        <v>86</v>
      </c>
      <c r="D125" s="173" t="s">
        <v>133</v>
      </c>
      <c r="E125" s="174" t="s">
        <v>134</v>
      </c>
      <c r="F125" s="175" t="s">
        <v>135</v>
      </c>
      <c r="G125" s="176" t="s">
        <v>136</v>
      </c>
      <c r="H125" s="177">
        <v>1</v>
      </c>
      <c r="I125" s="178"/>
      <c r="J125" s="179">
        <f>ROUND(I125*H125,2)</f>
        <v>0</v>
      </c>
      <c r="K125" s="180"/>
      <c r="L125" s="39"/>
      <c r="M125" s="181" t="s">
        <v>1</v>
      </c>
      <c r="N125" s="182" t="s">
        <v>43</v>
      </c>
      <c r="O125" s="77"/>
      <c r="P125" s="183">
        <f>O125*H125</f>
        <v>0</v>
      </c>
      <c r="Q125" s="183">
        <v>0</v>
      </c>
      <c r="R125" s="183">
        <f>Q125*H125</f>
        <v>0</v>
      </c>
      <c r="S125" s="183">
        <v>0</v>
      </c>
      <c r="T125" s="184">
        <f>S125*H125</f>
        <v>0</v>
      </c>
      <c r="U125" s="38"/>
      <c r="V125" s="38"/>
      <c r="W125" s="38"/>
      <c r="X125" s="38"/>
      <c r="Y125" s="38"/>
      <c r="Z125" s="38"/>
      <c r="AA125" s="38"/>
      <c r="AB125" s="38"/>
      <c r="AC125" s="38"/>
      <c r="AD125" s="38"/>
      <c r="AE125" s="38"/>
      <c r="AR125" s="185" t="s">
        <v>137</v>
      </c>
      <c r="AT125" s="185" t="s">
        <v>133</v>
      </c>
      <c r="AU125" s="185" t="s">
        <v>88</v>
      </c>
      <c r="AY125" s="19" t="s">
        <v>130</v>
      </c>
      <c r="BE125" s="186">
        <f>IF(N125="základní",J125,0)</f>
        <v>0</v>
      </c>
      <c r="BF125" s="186">
        <f>IF(N125="snížená",J125,0)</f>
        <v>0</v>
      </c>
      <c r="BG125" s="186">
        <f>IF(N125="zákl. přenesená",J125,0)</f>
        <v>0</v>
      </c>
      <c r="BH125" s="186">
        <f>IF(N125="sníž. přenesená",J125,0)</f>
        <v>0</v>
      </c>
      <c r="BI125" s="186">
        <f>IF(N125="nulová",J125,0)</f>
        <v>0</v>
      </c>
      <c r="BJ125" s="19" t="s">
        <v>86</v>
      </c>
      <c r="BK125" s="186">
        <f>ROUND(I125*H125,2)</f>
        <v>0</v>
      </c>
      <c r="BL125" s="19" t="s">
        <v>137</v>
      </c>
      <c r="BM125" s="185" t="s">
        <v>138</v>
      </c>
    </row>
    <row r="126" s="2" customFormat="1" ht="16.5" customHeight="1">
      <c r="A126" s="38"/>
      <c r="B126" s="172"/>
      <c r="C126" s="173" t="s">
        <v>88</v>
      </c>
      <c r="D126" s="173" t="s">
        <v>133</v>
      </c>
      <c r="E126" s="174" t="s">
        <v>139</v>
      </c>
      <c r="F126" s="175" t="s">
        <v>140</v>
      </c>
      <c r="G126" s="176" t="s">
        <v>136</v>
      </c>
      <c r="H126" s="177">
        <v>1</v>
      </c>
      <c r="I126" s="178"/>
      <c r="J126" s="179">
        <f>ROUND(I126*H126,2)</f>
        <v>0</v>
      </c>
      <c r="K126" s="180"/>
      <c r="L126" s="39"/>
      <c r="M126" s="181" t="s">
        <v>1</v>
      </c>
      <c r="N126" s="182" t="s">
        <v>43</v>
      </c>
      <c r="O126" s="77"/>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137</v>
      </c>
      <c r="AT126" s="185" t="s">
        <v>133</v>
      </c>
      <c r="AU126" s="185" t="s">
        <v>88</v>
      </c>
      <c r="AY126" s="19" t="s">
        <v>130</v>
      </c>
      <c r="BE126" s="186">
        <f>IF(N126="základní",J126,0)</f>
        <v>0</v>
      </c>
      <c r="BF126" s="186">
        <f>IF(N126="snížená",J126,0)</f>
        <v>0</v>
      </c>
      <c r="BG126" s="186">
        <f>IF(N126="zákl. přenesená",J126,0)</f>
        <v>0</v>
      </c>
      <c r="BH126" s="186">
        <f>IF(N126="sníž. přenesená",J126,0)</f>
        <v>0</v>
      </c>
      <c r="BI126" s="186">
        <f>IF(N126="nulová",J126,0)</f>
        <v>0</v>
      </c>
      <c r="BJ126" s="19" t="s">
        <v>86</v>
      </c>
      <c r="BK126" s="186">
        <f>ROUND(I126*H126,2)</f>
        <v>0</v>
      </c>
      <c r="BL126" s="19" t="s">
        <v>137</v>
      </c>
      <c r="BM126" s="185" t="s">
        <v>141</v>
      </c>
    </row>
    <row r="127" s="2" customFormat="1" ht="16.5" customHeight="1">
      <c r="A127" s="38"/>
      <c r="B127" s="172"/>
      <c r="C127" s="173" t="s">
        <v>142</v>
      </c>
      <c r="D127" s="173" t="s">
        <v>133</v>
      </c>
      <c r="E127" s="174" t="s">
        <v>143</v>
      </c>
      <c r="F127" s="175" t="s">
        <v>144</v>
      </c>
      <c r="G127" s="176" t="s">
        <v>136</v>
      </c>
      <c r="H127" s="177">
        <v>1</v>
      </c>
      <c r="I127" s="178"/>
      <c r="J127" s="179">
        <f>ROUND(I127*H127,2)</f>
        <v>0</v>
      </c>
      <c r="K127" s="180"/>
      <c r="L127" s="39"/>
      <c r="M127" s="181" t="s">
        <v>1</v>
      </c>
      <c r="N127" s="182" t="s">
        <v>43</v>
      </c>
      <c r="O127" s="77"/>
      <c r="P127" s="183">
        <f>O127*H127</f>
        <v>0</v>
      </c>
      <c r="Q127" s="183">
        <v>0</v>
      </c>
      <c r="R127" s="183">
        <f>Q127*H127</f>
        <v>0</v>
      </c>
      <c r="S127" s="183">
        <v>0</v>
      </c>
      <c r="T127" s="184">
        <f>S127*H127</f>
        <v>0</v>
      </c>
      <c r="U127" s="38"/>
      <c r="V127" s="38"/>
      <c r="W127" s="38"/>
      <c r="X127" s="38"/>
      <c r="Y127" s="38"/>
      <c r="Z127" s="38"/>
      <c r="AA127" s="38"/>
      <c r="AB127" s="38"/>
      <c r="AC127" s="38"/>
      <c r="AD127" s="38"/>
      <c r="AE127" s="38"/>
      <c r="AR127" s="185" t="s">
        <v>137</v>
      </c>
      <c r="AT127" s="185" t="s">
        <v>133</v>
      </c>
      <c r="AU127" s="185" t="s">
        <v>88</v>
      </c>
      <c r="AY127" s="19" t="s">
        <v>130</v>
      </c>
      <c r="BE127" s="186">
        <f>IF(N127="základní",J127,0)</f>
        <v>0</v>
      </c>
      <c r="BF127" s="186">
        <f>IF(N127="snížená",J127,0)</f>
        <v>0</v>
      </c>
      <c r="BG127" s="186">
        <f>IF(N127="zákl. přenesená",J127,0)</f>
        <v>0</v>
      </c>
      <c r="BH127" s="186">
        <f>IF(N127="sníž. přenesená",J127,0)</f>
        <v>0</v>
      </c>
      <c r="BI127" s="186">
        <f>IF(N127="nulová",J127,0)</f>
        <v>0</v>
      </c>
      <c r="BJ127" s="19" t="s">
        <v>86</v>
      </c>
      <c r="BK127" s="186">
        <f>ROUND(I127*H127,2)</f>
        <v>0</v>
      </c>
      <c r="BL127" s="19" t="s">
        <v>137</v>
      </c>
      <c r="BM127" s="185" t="s">
        <v>145</v>
      </c>
    </row>
    <row r="128" s="12" customFormat="1" ht="22.8" customHeight="1">
      <c r="A128" s="12"/>
      <c r="B128" s="159"/>
      <c r="C128" s="12"/>
      <c r="D128" s="160" t="s">
        <v>77</v>
      </c>
      <c r="E128" s="170" t="s">
        <v>146</v>
      </c>
      <c r="F128" s="170" t="s">
        <v>147</v>
      </c>
      <c r="G128" s="12"/>
      <c r="H128" s="12"/>
      <c r="I128" s="162"/>
      <c r="J128" s="171">
        <f>BK128</f>
        <v>0</v>
      </c>
      <c r="K128" s="12"/>
      <c r="L128" s="159"/>
      <c r="M128" s="164"/>
      <c r="N128" s="165"/>
      <c r="O128" s="165"/>
      <c r="P128" s="166">
        <f>SUM(P129:P130)</f>
        <v>0</v>
      </c>
      <c r="Q128" s="165"/>
      <c r="R128" s="166">
        <f>SUM(R129:R130)</f>
        <v>0</v>
      </c>
      <c r="S128" s="165"/>
      <c r="T128" s="167">
        <f>SUM(T129:T130)</f>
        <v>0</v>
      </c>
      <c r="U128" s="12"/>
      <c r="V128" s="12"/>
      <c r="W128" s="12"/>
      <c r="X128" s="12"/>
      <c r="Y128" s="12"/>
      <c r="Z128" s="12"/>
      <c r="AA128" s="12"/>
      <c r="AB128" s="12"/>
      <c r="AC128" s="12"/>
      <c r="AD128" s="12"/>
      <c r="AE128" s="12"/>
      <c r="AR128" s="160" t="s">
        <v>148</v>
      </c>
      <c r="AT128" s="168" t="s">
        <v>77</v>
      </c>
      <c r="AU128" s="168" t="s">
        <v>86</v>
      </c>
      <c r="AY128" s="160" t="s">
        <v>130</v>
      </c>
      <c r="BK128" s="169">
        <f>SUM(BK129:BK130)</f>
        <v>0</v>
      </c>
    </row>
    <row r="129" s="2" customFormat="1" ht="16.5" customHeight="1">
      <c r="A129" s="38"/>
      <c r="B129" s="172"/>
      <c r="C129" s="173" t="s">
        <v>149</v>
      </c>
      <c r="D129" s="173" t="s">
        <v>133</v>
      </c>
      <c r="E129" s="174" t="s">
        <v>150</v>
      </c>
      <c r="F129" s="175" t="s">
        <v>147</v>
      </c>
      <c r="G129" s="176" t="s">
        <v>136</v>
      </c>
      <c r="H129" s="177">
        <v>1</v>
      </c>
      <c r="I129" s="178"/>
      <c r="J129" s="179">
        <f>ROUND(I129*H129,2)</f>
        <v>0</v>
      </c>
      <c r="K129" s="180"/>
      <c r="L129" s="39"/>
      <c r="M129" s="181" t="s">
        <v>1</v>
      </c>
      <c r="N129" s="182" t="s">
        <v>43</v>
      </c>
      <c r="O129" s="77"/>
      <c r="P129" s="183">
        <f>O129*H129</f>
        <v>0</v>
      </c>
      <c r="Q129" s="183">
        <v>0</v>
      </c>
      <c r="R129" s="183">
        <f>Q129*H129</f>
        <v>0</v>
      </c>
      <c r="S129" s="183">
        <v>0</v>
      </c>
      <c r="T129" s="184">
        <f>S129*H129</f>
        <v>0</v>
      </c>
      <c r="U129" s="38"/>
      <c r="V129" s="38"/>
      <c r="W129" s="38"/>
      <c r="X129" s="38"/>
      <c r="Y129" s="38"/>
      <c r="Z129" s="38"/>
      <c r="AA129" s="38"/>
      <c r="AB129" s="38"/>
      <c r="AC129" s="38"/>
      <c r="AD129" s="38"/>
      <c r="AE129" s="38"/>
      <c r="AR129" s="185" t="s">
        <v>149</v>
      </c>
      <c r="AT129" s="185" t="s">
        <v>133</v>
      </c>
      <c r="AU129" s="185" t="s">
        <v>88</v>
      </c>
      <c r="AY129" s="19" t="s">
        <v>130</v>
      </c>
      <c r="BE129" s="186">
        <f>IF(N129="základní",J129,0)</f>
        <v>0</v>
      </c>
      <c r="BF129" s="186">
        <f>IF(N129="snížená",J129,0)</f>
        <v>0</v>
      </c>
      <c r="BG129" s="186">
        <f>IF(N129="zákl. přenesená",J129,0)</f>
        <v>0</v>
      </c>
      <c r="BH129" s="186">
        <f>IF(N129="sníž. přenesená",J129,0)</f>
        <v>0</v>
      </c>
      <c r="BI129" s="186">
        <f>IF(N129="nulová",J129,0)</f>
        <v>0</v>
      </c>
      <c r="BJ129" s="19" t="s">
        <v>86</v>
      </c>
      <c r="BK129" s="186">
        <f>ROUND(I129*H129,2)</f>
        <v>0</v>
      </c>
      <c r="BL129" s="19" t="s">
        <v>149</v>
      </c>
      <c r="BM129" s="185" t="s">
        <v>151</v>
      </c>
    </row>
    <row r="130" s="2" customFormat="1">
      <c r="A130" s="38"/>
      <c r="B130" s="39"/>
      <c r="C130" s="38"/>
      <c r="D130" s="187" t="s">
        <v>152</v>
      </c>
      <c r="E130" s="38"/>
      <c r="F130" s="188" t="s">
        <v>153</v>
      </c>
      <c r="G130" s="38"/>
      <c r="H130" s="38"/>
      <c r="I130" s="189"/>
      <c r="J130" s="38"/>
      <c r="K130" s="38"/>
      <c r="L130" s="39"/>
      <c r="M130" s="190"/>
      <c r="N130" s="191"/>
      <c r="O130" s="77"/>
      <c r="P130" s="77"/>
      <c r="Q130" s="77"/>
      <c r="R130" s="77"/>
      <c r="S130" s="77"/>
      <c r="T130" s="78"/>
      <c r="U130" s="38"/>
      <c r="V130" s="38"/>
      <c r="W130" s="38"/>
      <c r="X130" s="38"/>
      <c r="Y130" s="38"/>
      <c r="Z130" s="38"/>
      <c r="AA130" s="38"/>
      <c r="AB130" s="38"/>
      <c r="AC130" s="38"/>
      <c r="AD130" s="38"/>
      <c r="AE130" s="38"/>
      <c r="AT130" s="19" t="s">
        <v>152</v>
      </c>
      <c r="AU130" s="19" t="s">
        <v>88</v>
      </c>
    </row>
    <row r="131" s="12" customFormat="1" ht="22.8" customHeight="1">
      <c r="A131" s="12"/>
      <c r="B131" s="159"/>
      <c r="C131" s="12"/>
      <c r="D131" s="160" t="s">
        <v>77</v>
      </c>
      <c r="E131" s="170" t="s">
        <v>154</v>
      </c>
      <c r="F131" s="170" t="s">
        <v>155</v>
      </c>
      <c r="G131" s="12"/>
      <c r="H131" s="12"/>
      <c r="I131" s="162"/>
      <c r="J131" s="171">
        <f>BK131</f>
        <v>0</v>
      </c>
      <c r="K131" s="12"/>
      <c r="L131" s="159"/>
      <c r="M131" s="164"/>
      <c r="N131" s="165"/>
      <c r="O131" s="165"/>
      <c r="P131" s="166">
        <f>SUM(P132:P135)</f>
        <v>0</v>
      </c>
      <c r="Q131" s="165"/>
      <c r="R131" s="166">
        <f>SUM(R132:R135)</f>
        <v>0</v>
      </c>
      <c r="S131" s="165"/>
      <c r="T131" s="167">
        <f>SUM(T132:T135)</f>
        <v>0</v>
      </c>
      <c r="U131" s="12"/>
      <c r="V131" s="12"/>
      <c r="W131" s="12"/>
      <c r="X131" s="12"/>
      <c r="Y131" s="12"/>
      <c r="Z131" s="12"/>
      <c r="AA131" s="12"/>
      <c r="AB131" s="12"/>
      <c r="AC131" s="12"/>
      <c r="AD131" s="12"/>
      <c r="AE131" s="12"/>
      <c r="AR131" s="160" t="s">
        <v>148</v>
      </c>
      <c r="AT131" s="168" t="s">
        <v>77</v>
      </c>
      <c r="AU131" s="168" t="s">
        <v>86</v>
      </c>
      <c r="AY131" s="160" t="s">
        <v>130</v>
      </c>
      <c r="BK131" s="169">
        <f>SUM(BK132:BK135)</f>
        <v>0</v>
      </c>
    </row>
    <row r="132" s="2" customFormat="1" ht="16.5" customHeight="1">
      <c r="A132" s="38"/>
      <c r="B132" s="172"/>
      <c r="C132" s="173" t="s">
        <v>148</v>
      </c>
      <c r="D132" s="173" t="s">
        <v>133</v>
      </c>
      <c r="E132" s="174" t="s">
        <v>156</v>
      </c>
      <c r="F132" s="175" t="s">
        <v>157</v>
      </c>
      <c r="G132" s="176" t="s">
        <v>136</v>
      </c>
      <c r="H132" s="177">
        <v>1</v>
      </c>
      <c r="I132" s="178"/>
      <c r="J132" s="179">
        <f>ROUND(I132*H132,2)</f>
        <v>0</v>
      </c>
      <c r="K132" s="180"/>
      <c r="L132" s="39"/>
      <c r="M132" s="181" t="s">
        <v>1</v>
      </c>
      <c r="N132" s="182" t="s">
        <v>43</v>
      </c>
      <c r="O132" s="77"/>
      <c r="P132" s="183">
        <f>O132*H132</f>
        <v>0</v>
      </c>
      <c r="Q132" s="183">
        <v>0</v>
      </c>
      <c r="R132" s="183">
        <f>Q132*H132</f>
        <v>0</v>
      </c>
      <c r="S132" s="183">
        <v>0</v>
      </c>
      <c r="T132" s="184">
        <f>S132*H132</f>
        <v>0</v>
      </c>
      <c r="U132" s="38"/>
      <c r="V132" s="38"/>
      <c r="W132" s="38"/>
      <c r="X132" s="38"/>
      <c r="Y132" s="38"/>
      <c r="Z132" s="38"/>
      <c r="AA132" s="38"/>
      <c r="AB132" s="38"/>
      <c r="AC132" s="38"/>
      <c r="AD132" s="38"/>
      <c r="AE132" s="38"/>
      <c r="AR132" s="185" t="s">
        <v>149</v>
      </c>
      <c r="AT132" s="185" t="s">
        <v>133</v>
      </c>
      <c r="AU132" s="185" t="s">
        <v>88</v>
      </c>
      <c r="AY132" s="19" t="s">
        <v>130</v>
      </c>
      <c r="BE132" s="186">
        <f>IF(N132="základní",J132,0)</f>
        <v>0</v>
      </c>
      <c r="BF132" s="186">
        <f>IF(N132="snížená",J132,0)</f>
        <v>0</v>
      </c>
      <c r="BG132" s="186">
        <f>IF(N132="zákl. přenesená",J132,0)</f>
        <v>0</v>
      </c>
      <c r="BH132" s="186">
        <f>IF(N132="sníž. přenesená",J132,0)</f>
        <v>0</v>
      </c>
      <c r="BI132" s="186">
        <f>IF(N132="nulová",J132,0)</f>
        <v>0</v>
      </c>
      <c r="BJ132" s="19" t="s">
        <v>86</v>
      </c>
      <c r="BK132" s="186">
        <f>ROUND(I132*H132,2)</f>
        <v>0</v>
      </c>
      <c r="BL132" s="19" t="s">
        <v>149</v>
      </c>
      <c r="BM132" s="185" t="s">
        <v>158</v>
      </c>
    </row>
    <row r="133" s="2" customFormat="1">
      <c r="A133" s="38"/>
      <c r="B133" s="39"/>
      <c r="C133" s="38"/>
      <c r="D133" s="187" t="s">
        <v>152</v>
      </c>
      <c r="E133" s="38"/>
      <c r="F133" s="188" t="s">
        <v>159</v>
      </c>
      <c r="G133" s="38"/>
      <c r="H133" s="38"/>
      <c r="I133" s="189"/>
      <c r="J133" s="38"/>
      <c r="K133" s="38"/>
      <c r="L133" s="39"/>
      <c r="M133" s="190"/>
      <c r="N133" s="191"/>
      <c r="O133" s="77"/>
      <c r="P133" s="77"/>
      <c r="Q133" s="77"/>
      <c r="R133" s="77"/>
      <c r="S133" s="77"/>
      <c r="T133" s="78"/>
      <c r="U133" s="38"/>
      <c r="V133" s="38"/>
      <c r="W133" s="38"/>
      <c r="X133" s="38"/>
      <c r="Y133" s="38"/>
      <c r="Z133" s="38"/>
      <c r="AA133" s="38"/>
      <c r="AB133" s="38"/>
      <c r="AC133" s="38"/>
      <c r="AD133" s="38"/>
      <c r="AE133" s="38"/>
      <c r="AT133" s="19" t="s">
        <v>152</v>
      </c>
      <c r="AU133" s="19" t="s">
        <v>88</v>
      </c>
    </row>
    <row r="134" s="2" customFormat="1" ht="16.5" customHeight="1">
      <c r="A134" s="38"/>
      <c r="B134" s="172"/>
      <c r="C134" s="173" t="s">
        <v>160</v>
      </c>
      <c r="D134" s="173" t="s">
        <v>133</v>
      </c>
      <c r="E134" s="174" t="s">
        <v>161</v>
      </c>
      <c r="F134" s="175" t="s">
        <v>162</v>
      </c>
      <c r="G134" s="176" t="s">
        <v>136</v>
      </c>
      <c r="H134" s="177">
        <v>1</v>
      </c>
      <c r="I134" s="178"/>
      <c r="J134" s="179">
        <f>ROUND(I134*H134,2)</f>
        <v>0</v>
      </c>
      <c r="K134" s="180"/>
      <c r="L134" s="39"/>
      <c r="M134" s="181" t="s">
        <v>1</v>
      </c>
      <c r="N134" s="182" t="s">
        <v>43</v>
      </c>
      <c r="O134" s="77"/>
      <c r="P134" s="183">
        <f>O134*H134</f>
        <v>0</v>
      </c>
      <c r="Q134" s="183">
        <v>0</v>
      </c>
      <c r="R134" s="183">
        <f>Q134*H134</f>
        <v>0</v>
      </c>
      <c r="S134" s="183">
        <v>0</v>
      </c>
      <c r="T134" s="184">
        <f>S134*H134</f>
        <v>0</v>
      </c>
      <c r="U134" s="38"/>
      <c r="V134" s="38"/>
      <c r="W134" s="38"/>
      <c r="X134" s="38"/>
      <c r="Y134" s="38"/>
      <c r="Z134" s="38"/>
      <c r="AA134" s="38"/>
      <c r="AB134" s="38"/>
      <c r="AC134" s="38"/>
      <c r="AD134" s="38"/>
      <c r="AE134" s="38"/>
      <c r="AR134" s="185" t="s">
        <v>149</v>
      </c>
      <c r="AT134" s="185" t="s">
        <v>133</v>
      </c>
      <c r="AU134" s="185" t="s">
        <v>88</v>
      </c>
      <c r="AY134" s="19" t="s">
        <v>130</v>
      </c>
      <c r="BE134" s="186">
        <f>IF(N134="základní",J134,0)</f>
        <v>0</v>
      </c>
      <c r="BF134" s="186">
        <f>IF(N134="snížená",J134,0)</f>
        <v>0</v>
      </c>
      <c r="BG134" s="186">
        <f>IF(N134="zákl. přenesená",J134,0)</f>
        <v>0</v>
      </c>
      <c r="BH134" s="186">
        <f>IF(N134="sníž. přenesená",J134,0)</f>
        <v>0</v>
      </c>
      <c r="BI134" s="186">
        <f>IF(N134="nulová",J134,0)</f>
        <v>0</v>
      </c>
      <c r="BJ134" s="19" t="s">
        <v>86</v>
      </c>
      <c r="BK134" s="186">
        <f>ROUND(I134*H134,2)</f>
        <v>0</v>
      </c>
      <c r="BL134" s="19" t="s">
        <v>149</v>
      </c>
      <c r="BM134" s="185" t="s">
        <v>163</v>
      </c>
    </row>
    <row r="135" s="2" customFormat="1">
      <c r="A135" s="38"/>
      <c r="B135" s="39"/>
      <c r="C135" s="38"/>
      <c r="D135" s="187" t="s">
        <v>152</v>
      </c>
      <c r="E135" s="38"/>
      <c r="F135" s="188" t="s">
        <v>164</v>
      </c>
      <c r="G135" s="38"/>
      <c r="H135" s="38"/>
      <c r="I135" s="189"/>
      <c r="J135" s="38"/>
      <c r="K135" s="38"/>
      <c r="L135" s="39"/>
      <c r="M135" s="190"/>
      <c r="N135" s="191"/>
      <c r="O135" s="77"/>
      <c r="P135" s="77"/>
      <c r="Q135" s="77"/>
      <c r="R135" s="77"/>
      <c r="S135" s="77"/>
      <c r="T135" s="78"/>
      <c r="U135" s="38"/>
      <c r="V135" s="38"/>
      <c r="W135" s="38"/>
      <c r="X135" s="38"/>
      <c r="Y135" s="38"/>
      <c r="Z135" s="38"/>
      <c r="AA135" s="38"/>
      <c r="AB135" s="38"/>
      <c r="AC135" s="38"/>
      <c r="AD135" s="38"/>
      <c r="AE135" s="38"/>
      <c r="AT135" s="19" t="s">
        <v>152</v>
      </c>
      <c r="AU135" s="19" t="s">
        <v>88</v>
      </c>
    </row>
    <row r="136" s="12" customFormat="1" ht="22.8" customHeight="1">
      <c r="A136" s="12"/>
      <c r="B136" s="159"/>
      <c r="C136" s="12"/>
      <c r="D136" s="160" t="s">
        <v>77</v>
      </c>
      <c r="E136" s="170" t="s">
        <v>165</v>
      </c>
      <c r="F136" s="170" t="s">
        <v>166</v>
      </c>
      <c r="G136" s="12"/>
      <c r="H136" s="12"/>
      <c r="I136" s="162"/>
      <c r="J136" s="171">
        <f>BK136</f>
        <v>0</v>
      </c>
      <c r="K136" s="12"/>
      <c r="L136" s="159"/>
      <c r="M136" s="164"/>
      <c r="N136" s="165"/>
      <c r="O136" s="165"/>
      <c r="P136" s="166">
        <f>SUM(P137:P139)</f>
        <v>0</v>
      </c>
      <c r="Q136" s="165"/>
      <c r="R136" s="166">
        <f>SUM(R137:R139)</f>
        <v>0</v>
      </c>
      <c r="S136" s="165"/>
      <c r="T136" s="167">
        <f>SUM(T137:T139)</f>
        <v>0</v>
      </c>
      <c r="U136" s="12"/>
      <c r="V136" s="12"/>
      <c r="W136" s="12"/>
      <c r="X136" s="12"/>
      <c r="Y136" s="12"/>
      <c r="Z136" s="12"/>
      <c r="AA136" s="12"/>
      <c r="AB136" s="12"/>
      <c r="AC136" s="12"/>
      <c r="AD136" s="12"/>
      <c r="AE136" s="12"/>
      <c r="AR136" s="160" t="s">
        <v>148</v>
      </c>
      <c r="AT136" s="168" t="s">
        <v>77</v>
      </c>
      <c r="AU136" s="168" t="s">
        <v>86</v>
      </c>
      <c r="AY136" s="160" t="s">
        <v>130</v>
      </c>
      <c r="BK136" s="169">
        <f>SUM(BK137:BK139)</f>
        <v>0</v>
      </c>
    </row>
    <row r="137" s="2" customFormat="1" ht="16.5" customHeight="1">
      <c r="A137" s="38"/>
      <c r="B137" s="172"/>
      <c r="C137" s="173" t="s">
        <v>167</v>
      </c>
      <c r="D137" s="173" t="s">
        <v>133</v>
      </c>
      <c r="E137" s="174" t="s">
        <v>168</v>
      </c>
      <c r="F137" s="175" t="s">
        <v>169</v>
      </c>
      <c r="G137" s="176" t="s">
        <v>170</v>
      </c>
      <c r="H137" s="192"/>
      <c r="I137" s="178"/>
      <c r="J137" s="179">
        <f>ROUND(I137*H137,2)</f>
        <v>0</v>
      </c>
      <c r="K137" s="180"/>
      <c r="L137" s="39"/>
      <c r="M137" s="181" t="s">
        <v>1</v>
      </c>
      <c r="N137" s="182" t="s">
        <v>43</v>
      </c>
      <c r="O137" s="77"/>
      <c r="P137" s="183">
        <f>O137*H137</f>
        <v>0</v>
      </c>
      <c r="Q137" s="183">
        <v>0</v>
      </c>
      <c r="R137" s="183">
        <f>Q137*H137</f>
        <v>0</v>
      </c>
      <c r="S137" s="183">
        <v>0</v>
      </c>
      <c r="T137" s="184">
        <f>S137*H137</f>
        <v>0</v>
      </c>
      <c r="U137" s="38"/>
      <c r="V137" s="38"/>
      <c r="W137" s="38"/>
      <c r="X137" s="38"/>
      <c r="Y137" s="38"/>
      <c r="Z137" s="38"/>
      <c r="AA137" s="38"/>
      <c r="AB137" s="38"/>
      <c r="AC137" s="38"/>
      <c r="AD137" s="38"/>
      <c r="AE137" s="38"/>
      <c r="AR137" s="185" t="s">
        <v>137</v>
      </c>
      <c r="AT137" s="185" t="s">
        <v>133</v>
      </c>
      <c r="AU137" s="185" t="s">
        <v>88</v>
      </c>
      <c r="AY137" s="19" t="s">
        <v>130</v>
      </c>
      <c r="BE137" s="186">
        <f>IF(N137="základní",J137,0)</f>
        <v>0</v>
      </c>
      <c r="BF137" s="186">
        <f>IF(N137="snížená",J137,0)</f>
        <v>0</v>
      </c>
      <c r="BG137" s="186">
        <f>IF(N137="zákl. přenesená",J137,0)</f>
        <v>0</v>
      </c>
      <c r="BH137" s="186">
        <f>IF(N137="sníž. přenesená",J137,0)</f>
        <v>0</v>
      </c>
      <c r="BI137" s="186">
        <f>IF(N137="nulová",J137,0)</f>
        <v>0</v>
      </c>
      <c r="BJ137" s="19" t="s">
        <v>86</v>
      </c>
      <c r="BK137" s="186">
        <f>ROUND(I137*H137,2)</f>
        <v>0</v>
      </c>
      <c r="BL137" s="19" t="s">
        <v>137</v>
      </c>
      <c r="BM137" s="185" t="s">
        <v>171</v>
      </c>
    </row>
    <row r="138" s="2" customFormat="1" ht="16.5" customHeight="1">
      <c r="A138" s="38"/>
      <c r="B138" s="172"/>
      <c r="C138" s="173" t="s">
        <v>172</v>
      </c>
      <c r="D138" s="173" t="s">
        <v>133</v>
      </c>
      <c r="E138" s="174" t="s">
        <v>173</v>
      </c>
      <c r="F138" s="175" t="s">
        <v>174</v>
      </c>
      <c r="G138" s="176" t="s">
        <v>170</v>
      </c>
      <c r="H138" s="192"/>
      <c r="I138" s="178"/>
      <c r="J138" s="179">
        <f>ROUND(I138*H138,2)</f>
        <v>0</v>
      </c>
      <c r="K138" s="180"/>
      <c r="L138" s="39"/>
      <c r="M138" s="181" t="s">
        <v>1</v>
      </c>
      <c r="N138" s="182" t="s">
        <v>43</v>
      </c>
      <c r="O138" s="77"/>
      <c r="P138" s="183">
        <f>O138*H138</f>
        <v>0</v>
      </c>
      <c r="Q138" s="183">
        <v>0</v>
      </c>
      <c r="R138" s="183">
        <f>Q138*H138</f>
        <v>0</v>
      </c>
      <c r="S138" s="183">
        <v>0</v>
      </c>
      <c r="T138" s="184">
        <f>S138*H138</f>
        <v>0</v>
      </c>
      <c r="U138" s="38"/>
      <c r="V138" s="38"/>
      <c r="W138" s="38"/>
      <c r="X138" s="38"/>
      <c r="Y138" s="38"/>
      <c r="Z138" s="38"/>
      <c r="AA138" s="38"/>
      <c r="AB138" s="38"/>
      <c r="AC138" s="38"/>
      <c r="AD138" s="38"/>
      <c r="AE138" s="38"/>
      <c r="AR138" s="185" t="s">
        <v>149</v>
      </c>
      <c r="AT138" s="185" t="s">
        <v>133</v>
      </c>
      <c r="AU138" s="185" t="s">
        <v>88</v>
      </c>
      <c r="AY138" s="19" t="s">
        <v>130</v>
      </c>
      <c r="BE138" s="186">
        <f>IF(N138="základní",J138,0)</f>
        <v>0</v>
      </c>
      <c r="BF138" s="186">
        <f>IF(N138="snížená",J138,0)</f>
        <v>0</v>
      </c>
      <c r="BG138" s="186">
        <f>IF(N138="zákl. přenesená",J138,0)</f>
        <v>0</v>
      </c>
      <c r="BH138" s="186">
        <f>IF(N138="sníž. přenesená",J138,0)</f>
        <v>0</v>
      </c>
      <c r="BI138" s="186">
        <f>IF(N138="nulová",J138,0)</f>
        <v>0</v>
      </c>
      <c r="BJ138" s="19" t="s">
        <v>86</v>
      </c>
      <c r="BK138" s="186">
        <f>ROUND(I138*H138,2)</f>
        <v>0</v>
      </c>
      <c r="BL138" s="19" t="s">
        <v>149</v>
      </c>
      <c r="BM138" s="185" t="s">
        <v>175</v>
      </c>
    </row>
    <row r="139" s="2" customFormat="1">
      <c r="A139" s="38"/>
      <c r="B139" s="39"/>
      <c r="C139" s="38"/>
      <c r="D139" s="187" t="s">
        <v>152</v>
      </c>
      <c r="E139" s="38"/>
      <c r="F139" s="188" t="s">
        <v>176</v>
      </c>
      <c r="G139" s="38"/>
      <c r="H139" s="38"/>
      <c r="I139" s="189"/>
      <c r="J139" s="38"/>
      <c r="K139" s="38"/>
      <c r="L139" s="39"/>
      <c r="M139" s="190"/>
      <c r="N139" s="191"/>
      <c r="O139" s="77"/>
      <c r="P139" s="77"/>
      <c r="Q139" s="77"/>
      <c r="R139" s="77"/>
      <c r="S139" s="77"/>
      <c r="T139" s="78"/>
      <c r="U139" s="38"/>
      <c r="V139" s="38"/>
      <c r="W139" s="38"/>
      <c r="X139" s="38"/>
      <c r="Y139" s="38"/>
      <c r="Z139" s="38"/>
      <c r="AA139" s="38"/>
      <c r="AB139" s="38"/>
      <c r="AC139" s="38"/>
      <c r="AD139" s="38"/>
      <c r="AE139" s="38"/>
      <c r="AT139" s="19" t="s">
        <v>152</v>
      </c>
      <c r="AU139" s="19" t="s">
        <v>88</v>
      </c>
    </row>
    <row r="140" s="12" customFormat="1" ht="22.8" customHeight="1">
      <c r="A140" s="12"/>
      <c r="B140" s="159"/>
      <c r="C140" s="12"/>
      <c r="D140" s="160" t="s">
        <v>77</v>
      </c>
      <c r="E140" s="170" t="s">
        <v>177</v>
      </c>
      <c r="F140" s="170" t="s">
        <v>178</v>
      </c>
      <c r="G140" s="12"/>
      <c r="H140" s="12"/>
      <c r="I140" s="162"/>
      <c r="J140" s="171">
        <f>BK140</f>
        <v>0</v>
      </c>
      <c r="K140" s="12"/>
      <c r="L140" s="159"/>
      <c r="M140" s="164"/>
      <c r="N140" s="165"/>
      <c r="O140" s="165"/>
      <c r="P140" s="166">
        <f>SUM(P141:P144)</f>
        <v>0</v>
      </c>
      <c r="Q140" s="165"/>
      <c r="R140" s="166">
        <f>SUM(R141:R144)</f>
        <v>0</v>
      </c>
      <c r="S140" s="165"/>
      <c r="T140" s="167">
        <f>SUM(T141:T144)</f>
        <v>0</v>
      </c>
      <c r="U140" s="12"/>
      <c r="V140" s="12"/>
      <c r="W140" s="12"/>
      <c r="X140" s="12"/>
      <c r="Y140" s="12"/>
      <c r="Z140" s="12"/>
      <c r="AA140" s="12"/>
      <c r="AB140" s="12"/>
      <c r="AC140" s="12"/>
      <c r="AD140" s="12"/>
      <c r="AE140" s="12"/>
      <c r="AR140" s="160" t="s">
        <v>148</v>
      </c>
      <c r="AT140" s="168" t="s">
        <v>77</v>
      </c>
      <c r="AU140" s="168" t="s">
        <v>86</v>
      </c>
      <c r="AY140" s="160" t="s">
        <v>130</v>
      </c>
      <c r="BK140" s="169">
        <f>SUM(BK141:BK144)</f>
        <v>0</v>
      </c>
    </row>
    <row r="141" s="2" customFormat="1" ht="16.5" customHeight="1">
      <c r="A141" s="38"/>
      <c r="B141" s="172"/>
      <c r="C141" s="173" t="s">
        <v>179</v>
      </c>
      <c r="D141" s="173" t="s">
        <v>133</v>
      </c>
      <c r="E141" s="174" t="s">
        <v>180</v>
      </c>
      <c r="F141" s="175" t="s">
        <v>181</v>
      </c>
      <c r="G141" s="176" t="s">
        <v>136</v>
      </c>
      <c r="H141" s="177">
        <v>1</v>
      </c>
      <c r="I141" s="178"/>
      <c r="J141" s="179">
        <f>ROUND(I141*H141,2)</f>
        <v>0</v>
      </c>
      <c r="K141" s="180"/>
      <c r="L141" s="39"/>
      <c r="M141" s="181" t="s">
        <v>1</v>
      </c>
      <c r="N141" s="182" t="s">
        <v>43</v>
      </c>
      <c r="O141" s="77"/>
      <c r="P141" s="183">
        <f>O141*H141</f>
        <v>0</v>
      </c>
      <c r="Q141" s="183">
        <v>0</v>
      </c>
      <c r="R141" s="183">
        <f>Q141*H141</f>
        <v>0</v>
      </c>
      <c r="S141" s="183">
        <v>0</v>
      </c>
      <c r="T141" s="184">
        <f>S141*H141</f>
        <v>0</v>
      </c>
      <c r="U141" s="38"/>
      <c r="V141" s="38"/>
      <c r="W141" s="38"/>
      <c r="X141" s="38"/>
      <c r="Y141" s="38"/>
      <c r="Z141" s="38"/>
      <c r="AA141" s="38"/>
      <c r="AB141" s="38"/>
      <c r="AC141" s="38"/>
      <c r="AD141" s="38"/>
      <c r="AE141" s="38"/>
      <c r="AR141" s="185" t="s">
        <v>149</v>
      </c>
      <c r="AT141" s="185" t="s">
        <v>133</v>
      </c>
      <c r="AU141" s="185" t="s">
        <v>88</v>
      </c>
      <c r="AY141" s="19" t="s">
        <v>130</v>
      </c>
      <c r="BE141" s="186">
        <f>IF(N141="základní",J141,0)</f>
        <v>0</v>
      </c>
      <c r="BF141" s="186">
        <f>IF(N141="snížená",J141,0)</f>
        <v>0</v>
      </c>
      <c r="BG141" s="186">
        <f>IF(N141="zákl. přenesená",J141,0)</f>
        <v>0</v>
      </c>
      <c r="BH141" s="186">
        <f>IF(N141="sníž. přenesená",J141,0)</f>
        <v>0</v>
      </c>
      <c r="BI141" s="186">
        <f>IF(N141="nulová",J141,0)</f>
        <v>0</v>
      </c>
      <c r="BJ141" s="19" t="s">
        <v>86</v>
      </c>
      <c r="BK141" s="186">
        <f>ROUND(I141*H141,2)</f>
        <v>0</v>
      </c>
      <c r="BL141" s="19" t="s">
        <v>149</v>
      </c>
      <c r="BM141" s="185" t="s">
        <v>182</v>
      </c>
    </row>
    <row r="142" s="2" customFormat="1">
      <c r="A142" s="38"/>
      <c r="B142" s="39"/>
      <c r="C142" s="38"/>
      <c r="D142" s="187" t="s">
        <v>152</v>
      </c>
      <c r="E142" s="38"/>
      <c r="F142" s="188" t="s">
        <v>183</v>
      </c>
      <c r="G142" s="38"/>
      <c r="H142" s="38"/>
      <c r="I142" s="189"/>
      <c r="J142" s="38"/>
      <c r="K142" s="38"/>
      <c r="L142" s="39"/>
      <c r="M142" s="190"/>
      <c r="N142" s="191"/>
      <c r="O142" s="77"/>
      <c r="P142" s="77"/>
      <c r="Q142" s="77"/>
      <c r="R142" s="77"/>
      <c r="S142" s="77"/>
      <c r="T142" s="78"/>
      <c r="U142" s="38"/>
      <c r="V142" s="38"/>
      <c r="W142" s="38"/>
      <c r="X142" s="38"/>
      <c r="Y142" s="38"/>
      <c r="Z142" s="38"/>
      <c r="AA142" s="38"/>
      <c r="AB142" s="38"/>
      <c r="AC142" s="38"/>
      <c r="AD142" s="38"/>
      <c r="AE142" s="38"/>
      <c r="AT142" s="19" t="s">
        <v>152</v>
      </c>
      <c r="AU142" s="19" t="s">
        <v>88</v>
      </c>
    </row>
    <row r="143" s="2" customFormat="1" ht="16.5" customHeight="1">
      <c r="A143" s="38"/>
      <c r="B143" s="172"/>
      <c r="C143" s="173" t="s">
        <v>184</v>
      </c>
      <c r="D143" s="173" t="s">
        <v>133</v>
      </c>
      <c r="E143" s="174" t="s">
        <v>185</v>
      </c>
      <c r="F143" s="175" t="s">
        <v>186</v>
      </c>
      <c r="G143" s="176" t="s">
        <v>136</v>
      </c>
      <c r="H143" s="177">
        <v>1</v>
      </c>
      <c r="I143" s="178"/>
      <c r="J143" s="179">
        <f>ROUND(I143*H143,2)</f>
        <v>0</v>
      </c>
      <c r="K143" s="180"/>
      <c r="L143" s="39"/>
      <c r="M143" s="181" t="s">
        <v>1</v>
      </c>
      <c r="N143" s="182" t="s">
        <v>43</v>
      </c>
      <c r="O143" s="77"/>
      <c r="P143" s="183">
        <f>O143*H143</f>
        <v>0</v>
      </c>
      <c r="Q143" s="183">
        <v>0</v>
      </c>
      <c r="R143" s="183">
        <f>Q143*H143</f>
        <v>0</v>
      </c>
      <c r="S143" s="183">
        <v>0</v>
      </c>
      <c r="T143" s="184">
        <f>S143*H143</f>
        <v>0</v>
      </c>
      <c r="U143" s="38"/>
      <c r="V143" s="38"/>
      <c r="W143" s="38"/>
      <c r="X143" s="38"/>
      <c r="Y143" s="38"/>
      <c r="Z143" s="38"/>
      <c r="AA143" s="38"/>
      <c r="AB143" s="38"/>
      <c r="AC143" s="38"/>
      <c r="AD143" s="38"/>
      <c r="AE143" s="38"/>
      <c r="AR143" s="185" t="s">
        <v>149</v>
      </c>
      <c r="AT143" s="185" t="s">
        <v>133</v>
      </c>
      <c r="AU143" s="185" t="s">
        <v>88</v>
      </c>
      <c r="AY143" s="19" t="s">
        <v>130</v>
      </c>
      <c r="BE143" s="186">
        <f>IF(N143="základní",J143,0)</f>
        <v>0</v>
      </c>
      <c r="BF143" s="186">
        <f>IF(N143="snížená",J143,0)</f>
        <v>0</v>
      </c>
      <c r="BG143" s="186">
        <f>IF(N143="zákl. přenesená",J143,0)</f>
        <v>0</v>
      </c>
      <c r="BH143" s="186">
        <f>IF(N143="sníž. přenesená",J143,0)</f>
        <v>0</v>
      </c>
      <c r="BI143" s="186">
        <f>IF(N143="nulová",J143,0)</f>
        <v>0</v>
      </c>
      <c r="BJ143" s="19" t="s">
        <v>86</v>
      </c>
      <c r="BK143" s="186">
        <f>ROUND(I143*H143,2)</f>
        <v>0</v>
      </c>
      <c r="BL143" s="19" t="s">
        <v>149</v>
      </c>
      <c r="BM143" s="185" t="s">
        <v>187</v>
      </c>
    </row>
    <row r="144" s="2" customFormat="1" ht="16.5" customHeight="1">
      <c r="A144" s="38"/>
      <c r="B144" s="172"/>
      <c r="C144" s="173" t="s">
        <v>188</v>
      </c>
      <c r="D144" s="173" t="s">
        <v>133</v>
      </c>
      <c r="E144" s="174" t="s">
        <v>189</v>
      </c>
      <c r="F144" s="175" t="s">
        <v>190</v>
      </c>
      <c r="G144" s="176" t="s">
        <v>136</v>
      </c>
      <c r="H144" s="177">
        <v>1</v>
      </c>
      <c r="I144" s="178"/>
      <c r="J144" s="179">
        <f>ROUND(I144*H144,2)</f>
        <v>0</v>
      </c>
      <c r="K144" s="180"/>
      <c r="L144" s="39"/>
      <c r="M144" s="193" t="s">
        <v>1</v>
      </c>
      <c r="N144" s="194" t="s">
        <v>43</v>
      </c>
      <c r="O144" s="195"/>
      <c r="P144" s="196">
        <f>O144*H144</f>
        <v>0</v>
      </c>
      <c r="Q144" s="196">
        <v>0</v>
      </c>
      <c r="R144" s="196">
        <f>Q144*H144</f>
        <v>0</v>
      </c>
      <c r="S144" s="196">
        <v>0</v>
      </c>
      <c r="T144" s="197">
        <f>S144*H144</f>
        <v>0</v>
      </c>
      <c r="U144" s="38"/>
      <c r="V144" s="38"/>
      <c r="W144" s="38"/>
      <c r="X144" s="38"/>
      <c r="Y144" s="38"/>
      <c r="Z144" s="38"/>
      <c r="AA144" s="38"/>
      <c r="AB144" s="38"/>
      <c r="AC144" s="38"/>
      <c r="AD144" s="38"/>
      <c r="AE144" s="38"/>
      <c r="AR144" s="185" t="s">
        <v>149</v>
      </c>
      <c r="AT144" s="185" t="s">
        <v>133</v>
      </c>
      <c r="AU144" s="185" t="s">
        <v>88</v>
      </c>
      <c r="AY144" s="19" t="s">
        <v>130</v>
      </c>
      <c r="BE144" s="186">
        <f>IF(N144="základní",J144,0)</f>
        <v>0</v>
      </c>
      <c r="BF144" s="186">
        <f>IF(N144="snížená",J144,0)</f>
        <v>0</v>
      </c>
      <c r="BG144" s="186">
        <f>IF(N144="zákl. přenesená",J144,0)</f>
        <v>0</v>
      </c>
      <c r="BH144" s="186">
        <f>IF(N144="sníž. přenesená",J144,0)</f>
        <v>0</v>
      </c>
      <c r="BI144" s="186">
        <f>IF(N144="nulová",J144,0)</f>
        <v>0</v>
      </c>
      <c r="BJ144" s="19" t="s">
        <v>86</v>
      </c>
      <c r="BK144" s="186">
        <f>ROUND(I144*H144,2)</f>
        <v>0</v>
      </c>
      <c r="BL144" s="19" t="s">
        <v>149</v>
      </c>
      <c r="BM144" s="185" t="s">
        <v>191</v>
      </c>
    </row>
    <row r="145" s="2" customFormat="1" ht="6.96" customHeight="1">
      <c r="A145" s="38"/>
      <c r="B145" s="60"/>
      <c r="C145" s="61"/>
      <c r="D145" s="61"/>
      <c r="E145" s="61"/>
      <c r="F145" s="61"/>
      <c r="G145" s="61"/>
      <c r="H145" s="61"/>
      <c r="I145" s="61"/>
      <c r="J145" s="61"/>
      <c r="K145" s="61"/>
      <c r="L145" s="39"/>
      <c r="M145" s="38"/>
      <c r="O145" s="38"/>
      <c r="P145" s="38"/>
      <c r="Q145" s="38"/>
      <c r="R145" s="38"/>
      <c r="S145" s="38"/>
      <c r="T145" s="38"/>
      <c r="U145" s="38"/>
      <c r="V145" s="38"/>
      <c r="W145" s="38"/>
      <c r="X145" s="38"/>
      <c r="Y145" s="38"/>
      <c r="Z145" s="38"/>
      <c r="AA145" s="38"/>
      <c r="AB145" s="38"/>
      <c r="AC145" s="38"/>
      <c r="AD145" s="38"/>
      <c r="AE145" s="38"/>
    </row>
  </sheetData>
  <autoFilter ref="C121:K144"/>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91</v>
      </c>
    </row>
    <row r="3" s="1" customFormat="1" ht="6.96" customHeight="1">
      <c r="B3" s="20"/>
      <c r="C3" s="21"/>
      <c r="D3" s="21"/>
      <c r="E3" s="21"/>
      <c r="F3" s="21"/>
      <c r="G3" s="21"/>
      <c r="H3" s="21"/>
      <c r="I3" s="21"/>
      <c r="J3" s="21"/>
      <c r="K3" s="21"/>
      <c r="L3" s="22"/>
      <c r="AT3" s="19" t="s">
        <v>88</v>
      </c>
    </row>
    <row r="4" s="1" customFormat="1" ht="24.96" customHeight="1">
      <c r="B4" s="22"/>
      <c r="D4" s="23" t="s">
        <v>101</v>
      </c>
      <c r="L4" s="22"/>
      <c r="M4" s="120" t="s">
        <v>10</v>
      </c>
      <c r="AT4" s="19" t="s">
        <v>3</v>
      </c>
    </row>
    <row r="5" s="1" customFormat="1" ht="6.96" customHeight="1">
      <c r="B5" s="22"/>
      <c r="L5" s="22"/>
    </row>
    <row r="6" s="1" customFormat="1" ht="12" customHeight="1">
      <c r="B6" s="22"/>
      <c r="D6" s="32" t="s">
        <v>16</v>
      </c>
      <c r="L6" s="22"/>
    </row>
    <row r="7" s="1" customFormat="1" ht="26.25" customHeight="1">
      <c r="B7" s="22"/>
      <c r="E7" s="121" t="str">
        <f>'Rekapitulace stavby'!K6</f>
        <v>Zateplení fasády tělocvičny včetně návrhu VZT - ZŠ T.G.Masaryka v Praze 12</v>
      </c>
      <c r="F7" s="32"/>
      <c r="G7" s="32"/>
      <c r="H7" s="32"/>
      <c r="L7" s="22"/>
    </row>
    <row r="8" s="2" customFormat="1" ht="12" customHeight="1">
      <c r="A8" s="38"/>
      <c r="B8" s="39"/>
      <c r="C8" s="38"/>
      <c r="D8" s="32" t="s">
        <v>102</v>
      </c>
      <c r="E8" s="38"/>
      <c r="F8" s="38"/>
      <c r="G8" s="38"/>
      <c r="H8" s="38"/>
      <c r="I8" s="38"/>
      <c r="J8" s="38"/>
      <c r="K8" s="38"/>
      <c r="L8" s="55"/>
      <c r="S8" s="38"/>
      <c r="T8" s="38"/>
      <c r="U8" s="38"/>
      <c r="V8" s="38"/>
      <c r="W8" s="38"/>
      <c r="X8" s="38"/>
      <c r="Y8" s="38"/>
      <c r="Z8" s="38"/>
      <c r="AA8" s="38"/>
      <c r="AB8" s="38"/>
      <c r="AC8" s="38"/>
      <c r="AD8" s="38"/>
      <c r="AE8" s="38"/>
    </row>
    <row r="9" s="2" customFormat="1" ht="16.5" customHeight="1">
      <c r="A9" s="38"/>
      <c r="B9" s="39"/>
      <c r="C9" s="38"/>
      <c r="D9" s="38"/>
      <c r="E9" s="67" t="s">
        <v>192</v>
      </c>
      <c r="F9" s="38"/>
      <c r="G9" s="38"/>
      <c r="H9" s="38"/>
      <c r="I9" s="38"/>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32"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32" t="s">
        <v>22</v>
      </c>
      <c r="J12" s="69" t="str">
        <f>'Rekapitulace stavby'!AN8</f>
        <v>30. 1. 2024</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32" t="s">
        <v>25</v>
      </c>
      <c r="J14" s="27" t="s">
        <v>1</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26</v>
      </c>
      <c r="F15" s="38"/>
      <c r="G15" s="38"/>
      <c r="H15" s="38"/>
      <c r="I15" s="32" t="s">
        <v>27</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55"/>
      <c r="S16" s="38"/>
      <c r="T16" s="38"/>
      <c r="U16" s="38"/>
      <c r="V16" s="38"/>
      <c r="W16" s="38"/>
      <c r="X16" s="38"/>
      <c r="Y16" s="38"/>
      <c r="Z16" s="38"/>
      <c r="AA16" s="38"/>
      <c r="AB16" s="38"/>
      <c r="AC16" s="38"/>
      <c r="AD16" s="38"/>
      <c r="AE16" s="38"/>
    </row>
    <row r="17" s="2" customFormat="1" ht="12" customHeight="1">
      <c r="A17" s="38"/>
      <c r="B17" s="39"/>
      <c r="C17" s="38"/>
      <c r="D17" s="32" t="s">
        <v>28</v>
      </c>
      <c r="E17" s="38"/>
      <c r="F17" s="38"/>
      <c r="G17" s="38"/>
      <c r="H17" s="38"/>
      <c r="I17" s="32"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27</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55"/>
      <c r="S19" s="38"/>
      <c r="T19" s="38"/>
      <c r="U19" s="38"/>
      <c r="V19" s="38"/>
      <c r="W19" s="38"/>
      <c r="X19" s="38"/>
      <c r="Y19" s="38"/>
      <c r="Z19" s="38"/>
      <c r="AA19" s="38"/>
      <c r="AB19" s="38"/>
      <c r="AC19" s="38"/>
      <c r="AD19" s="38"/>
      <c r="AE19" s="38"/>
    </row>
    <row r="20" s="2" customFormat="1" ht="12" customHeight="1">
      <c r="A20" s="38"/>
      <c r="B20" s="39"/>
      <c r="C20" s="38"/>
      <c r="D20" s="32" t="s">
        <v>30</v>
      </c>
      <c r="E20" s="38"/>
      <c r="F20" s="38"/>
      <c r="G20" s="38"/>
      <c r="H20" s="38"/>
      <c r="I20" s="32" t="s">
        <v>25</v>
      </c>
      <c r="J20" s="27" t="s">
        <v>31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32" t="s">
        <v>27</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32" t="s">
        <v>25</v>
      </c>
      <c r="J23" s="27" t="s">
        <v>1</v>
      </c>
      <c r="K23" s="38"/>
      <c r="L23" s="55"/>
      <c r="S23" s="38"/>
      <c r="T23" s="38"/>
      <c r="U23" s="38"/>
      <c r="V23" s="38"/>
      <c r="W23" s="38"/>
      <c r="X23" s="38"/>
      <c r="Y23" s="38"/>
      <c r="Z23" s="38"/>
      <c r="AA23" s="38"/>
      <c r="AB23" s="38"/>
      <c r="AC23" s="38"/>
      <c r="AD23" s="38"/>
      <c r="AE23" s="38"/>
    </row>
    <row r="24" s="2" customFormat="1" ht="18" customHeight="1">
      <c r="A24" s="38"/>
      <c r="B24" s="39"/>
      <c r="C24" s="38"/>
      <c r="D24" s="38"/>
      <c r="E24" s="27" t="s">
        <v>35</v>
      </c>
      <c r="F24" s="38"/>
      <c r="G24" s="38"/>
      <c r="H24" s="38"/>
      <c r="I24" s="32" t="s">
        <v>27</v>
      </c>
      <c r="J24" s="27" t="s">
        <v>1</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38"/>
      <c r="J26" s="38"/>
      <c r="K26" s="38"/>
      <c r="L26" s="55"/>
      <c r="S26" s="38"/>
      <c r="T26" s="38"/>
      <c r="U26" s="38"/>
      <c r="V26" s="38"/>
      <c r="W26" s="38"/>
      <c r="X26" s="38"/>
      <c r="Y26" s="38"/>
      <c r="Z26" s="38"/>
      <c r="AA26" s="38"/>
      <c r="AB26" s="38"/>
      <c r="AC26" s="38"/>
      <c r="AD26" s="38"/>
      <c r="AE26" s="38"/>
    </row>
    <row r="27" s="8" customFormat="1" ht="179.25" customHeight="1">
      <c r="A27" s="122"/>
      <c r="B27" s="123"/>
      <c r="C27" s="122"/>
      <c r="D27" s="122"/>
      <c r="E27" s="36" t="s">
        <v>104</v>
      </c>
      <c r="F27" s="36"/>
      <c r="G27" s="36"/>
      <c r="H27" s="36"/>
      <c r="I27" s="122"/>
      <c r="J27" s="122"/>
      <c r="K27" s="122"/>
      <c r="L27" s="124"/>
      <c r="S27" s="122"/>
      <c r="T27" s="122"/>
      <c r="U27" s="122"/>
      <c r="V27" s="122"/>
      <c r="W27" s="122"/>
      <c r="X27" s="122"/>
      <c r="Y27" s="122"/>
      <c r="Z27" s="122"/>
      <c r="AA27" s="122"/>
      <c r="AB27" s="122"/>
      <c r="AC27" s="122"/>
      <c r="AD27" s="122"/>
      <c r="AE27" s="122"/>
    </row>
    <row r="28" s="2" customFormat="1" ht="6.96" customHeight="1">
      <c r="A28" s="38"/>
      <c r="B28" s="39"/>
      <c r="C28" s="38"/>
      <c r="D28" s="38"/>
      <c r="E28" s="38"/>
      <c r="F28" s="38"/>
      <c r="G28" s="38"/>
      <c r="H28" s="38"/>
      <c r="I28" s="38"/>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90"/>
      <c r="J29" s="90"/>
      <c r="K29" s="90"/>
      <c r="L29" s="55"/>
      <c r="S29" s="38"/>
      <c r="T29" s="38"/>
      <c r="U29" s="38"/>
      <c r="V29" s="38"/>
      <c r="W29" s="38"/>
      <c r="X29" s="38"/>
      <c r="Y29" s="38"/>
      <c r="Z29" s="38"/>
      <c r="AA29" s="38"/>
      <c r="AB29" s="38"/>
      <c r="AC29" s="38"/>
      <c r="AD29" s="38"/>
      <c r="AE29" s="38"/>
    </row>
    <row r="30" s="2" customFormat="1" ht="25.44" customHeight="1">
      <c r="A30" s="38"/>
      <c r="B30" s="39"/>
      <c r="C30" s="38"/>
      <c r="D30" s="125" t="s">
        <v>38</v>
      </c>
      <c r="E30" s="38"/>
      <c r="F30" s="38"/>
      <c r="G30" s="38"/>
      <c r="H30" s="38"/>
      <c r="I30" s="38"/>
      <c r="J30" s="96">
        <f>ROUND(J119,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43"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26" t="s">
        <v>42</v>
      </c>
      <c r="E33" s="32" t="s">
        <v>43</v>
      </c>
      <c r="F33" s="127">
        <f>ROUND((SUM(BE119:BE167)),  2)</f>
        <v>0</v>
      </c>
      <c r="G33" s="38"/>
      <c r="H33" s="38"/>
      <c r="I33" s="128">
        <v>0.20999999999999999</v>
      </c>
      <c r="J33" s="127">
        <f>ROUND(((SUM(BE119:BE167))*I33),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27">
        <f>ROUND((SUM(BF119:BF167)),  2)</f>
        <v>0</v>
      </c>
      <c r="G34" s="38"/>
      <c r="H34" s="38"/>
      <c r="I34" s="128">
        <v>0.12</v>
      </c>
      <c r="J34" s="127">
        <f>ROUND(((SUM(BF119:BF167))*I34),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27">
        <f>ROUND((SUM(BG119:BG167)),  2)</f>
        <v>0</v>
      </c>
      <c r="G35" s="38"/>
      <c r="H35" s="38"/>
      <c r="I35" s="128">
        <v>0.20999999999999999</v>
      </c>
      <c r="J35" s="127">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27">
        <f>ROUND((SUM(BH119:BH167)),  2)</f>
        <v>0</v>
      </c>
      <c r="G36" s="38"/>
      <c r="H36" s="38"/>
      <c r="I36" s="128">
        <v>0.12</v>
      </c>
      <c r="J36" s="127">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27">
        <f>ROUND((SUM(BI119:BI167)),  2)</f>
        <v>0</v>
      </c>
      <c r="G37" s="38"/>
      <c r="H37" s="38"/>
      <c r="I37" s="128">
        <v>0</v>
      </c>
      <c r="J37" s="127">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55"/>
      <c r="S38" s="38"/>
      <c r="T38" s="38"/>
      <c r="U38" s="38"/>
      <c r="V38" s="38"/>
      <c r="W38" s="38"/>
      <c r="X38" s="38"/>
      <c r="Y38" s="38"/>
      <c r="Z38" s="38"/>
      <c r="AA38" s="38"/>
      <c r="AB38" s="38"/>
      <c r="AC38" s="38"/>
      <c r="AD38" s="38"/>
      <c r="AE38" s="38"/>
    </row>
    <row r="39" s="2" customFormat="1" ht="25.44" customHeight="1">
      <c r="A39" s="38"/>
      <c r="B39" s="39"/>
      <c r="C39" s="129"/>
      <c r="D39" s="130" t="s">
        <v>48</v>
      </c>
      <c r="E39" s="81"/>
      <c r="F39" s="81"/>
      <c r="G39" s="131" t="s">
        <v>49</v>
      </c>
      <c r="H39" s="132" t="s">
        <v>50</v>
      </c>
      <c r="I39" s="81"/>
      <c r="J39" s="133">
        <f>SUM(J30:J37)</f>
        <v>0</v>
      </c>
      <c r="K39" s="134"/>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1" customFormat="1" ht="14.4" customHeight="1">
      <c r="B41" s="22"/>
      <c r="L41" s="22"/>
    </row>
    <row r="42" s="1" customFormat="1" ht="14.4" customHeight="1">
      <c r="B42" s="22"/>
      <c r="L42" s="22"/>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51</v>
      </c>
      <c r="E50" s="57"/>
      <c r="F50" s="57"/>
      <c r="G50" s="56" t="s">
        <v>52</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35" t="s">
        <v>54</v>
      </c>
      <c r="G61" s="58" t="s">
        <v>53</v>
      </c>
      <c r="H61" s="41"/>
      <c r="I61" s="41"/>
      <c r="J61" s="136"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35" t="s">
        <v>54</v>
      </c>
      <c r="G76" s="58" t="s">
        <v>53</v>
      </c>
      <c r="H76" s="41"/>
      <c r="I76" s="41"/>
      <c r="J76" s="136"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105</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1" t="str">
        <f>E7</f>
        <v>Zateplení fasády tělocvičny včetně návrhu VZT - ZŠ T.G.Masaryka v Praze 12</v>
      </c>
      <c r="F85" s="32"/>
      <c r="G85" s="32"/>
      <c r="H85" s="32"/>
      <c r="I85" s="38"/>
      <c r="J85" s="38"/>
      <c r="K85" s="38"/>
      <c r="L85" s="55"/>
      <c r="S85" s="38"/>
      <c r="T85" s="38"/>
      <c r="U85" s="38"/>
      <c r="V85" s="38"/>
      <c r="W85" s="38"/>
      <c r="X85" s="38"/>
      <c r="Y85" s="38"/>
      <c r="Z85" s="38"/>
      <c r="AA85" s="38"/>
      <c r="AB85" s="38"/>
      <c r="AC85" s="38"/>
      <c r="AD85" s="38"/>
      <c r="AE85" s="38"/>
    </row>
    <row r="86" s="2" customFormat="1" ht="12" customHeight="1">
      <c r="A86" s="38"/>
      <c r="B86" s="39"/>
      <c r="C86" s="32" t="s">
        <v>102</v>
      </c>
      <c r="D86" s="38"/>
      <c r="E86" s="38"/>
      <c r="F86" s="38"/>
      <c r="G86" s="38"/>
      <c r="H86" s="38"/>
      <c r="I86" s="38"/>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SO 01 - Sadové úpravy a dendrologická opatřenní</v>
      </c>
      <c r="F87" s="38"/>
      <c r="G87" s="38"/>
      <c r="H87" s="38"/>
      <c r="I87" s="38"/>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Praha 12, Modřanská n1375/10a, parc.č. 703/2</v>
      </c>
      <c r="G89" s="38"/>
      <c r="H89" s="38"/>
      <c r="I89" s="32" t="s">
        <v>22</v>
      </c>
      <c r="J89" s="69" t="str">
        <f>IF(J12="","",J12)</f>
        <v>30. 1. 2024</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Mč Praha 12, Generála Šišky 2375/6, 143 00 Praha 4</v>
      </c>
      <c r="G91" s="38"/>
      <c r="H91" s="38"/>
      <c r="I91" s="32" t="s">
        <v>30</v>
      </c>
      <c r="J91" s="36" t="str">
        <f>E21</f>
        <v>Ing.arch. Jan Mudra,Holoubkov 81,338 01 Holoubkov</v>
      </c>
      <c r="K91" s="38"/>
      <c r="L91" s="55"/>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IF(E18="","",E18)</f>
        <v>Vyplň údaj</v>
      </c>
      <c r="G92" s="38"/>
      <c r="H92" s="38"/>
      <c r="I92" s="32"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55"/>
      <c r="S93" s="38"/>
      <c r="T93" s="38"/>
      <c r="U93" s="38"/>
      <c r="V93" s="38"/>
      <c r="W93" s="38"/>
      <c r="X93" s="38"/>
      <c r="Y93" s="38"/>
      <c r="Z93" s="38"/>
      <c r="AA93" s="38"/>
      <c r="AB93" s="38"/>
      <c r="AC93" s="38"/>
      <c r="AD93" s="38"/>
      <c r="AE93" s="38"/>
    </row>
    <row r="94" s="2" customFormat="1" ht="29.28" customHeight="1">
      <c r="A94" s="38"/>
      <c r="B94" s="39"/>
      <c r="C94" s="137" t="s">
        <v>106</v>
      </c>
      <c r="D94" s="129"/>
      <c r="E94" s="129"/>
      <c r="F94" s="129"/>
      <c r="G94" s="129"/>
      <c r="H94" s="129"/>
      <c r="I94" s="129"/>
      <c r="J94" s="138" t="s">
        <v>107</v>
      </c>
      <c r="K94" s="129"/>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2.8" customHeight="1">
      <c r="A96" s="38"/>
      <c r="B96" s="39"/>
      <c r="C96" s="139" t="s">
        <v>108</v>
      </c>
      <c r="D96" s="38"/>
      <c r="E96" s="38"/>
      <c r="F96" s="38"/>
      <c r="G96" s="38"/>
      <c r="H96" s="38"/>
      <c r="I96" s="38"/>
      <c r="J96" s="96">
        <f>J119</f>
        <v>0</v>
      </c>
      <c r="K96" s="38"/>
      <c r="L96" s="55"/>
      <c r="S96" s="38"/>
      <c r="T96" s="38"/>
      <c r="U96" s="38"/>
      <c r="V96" s="38"/>
      <c r="W96" s="38"/>
      <c r="X96" s="38"/>
      <c r="Y96" s="38"/>
      <c r="Z96" s="38"/>
      <c r="AA96" s="38"/>
      <c r="AB96" s="38"/>
      <c r="AC96" s="38"/>
      <c r="AD96" s="38"/>
      <c r="AE96" s="38"/>
      <c r="AU96" s="19" t="s">
        <v>109</v>
      </c>
    </row>
    <row r="97" s="9" customFormat="1" ht="24.96" customHeight="1">
      <c r="A97" s="9"/>
      <c r="B97" s="140"/>
      <c r="C97" s="9"/>
      <c r="D97" s="141" t="s">
        <v>193</v>
      </c>
      <c r="E97" s="142"/>
      <c r="F97" s="142"/>
      <c r="G97" s="142"/>
      <c r="H97" s="142"/>
      <c r="I97" s="142"/>
      <c r="J97" s="143">
        <f>J120</f>
        <v>0</v>
      </c>
      <c r="K97" s="9"/>
      <c r="L97" s="140"/>
      <c r="S97" s="9"/>
      <c r="T97" s="9"/>
      <c r="U97" s="9"/>
      <c r="V97" s="9"/>
      <c r="W97" s="9"/>
      <c r="X97" s="9"/>
      <c r="Y97" s="9"/>
      <c r="Z97" s="9"/>
      <c r="AA97" s="9"/>
      <c r="AB97" s="9"/>
      <c r="AC97" s="9"/>
      <c r="AD97" s="9"/>
      <c r="AE97" s="9"/>
    </row>
    <row r="98" s="10" customFormat="1" ht="19.92" customHeight="1">
      <c r="A98" s="10"/>
      <c r="B98" s="144"/>
      <c r="C98" s="10"/>
      <c r="D98" s="145" t="s">
        <v>194</v>
      </c>
      <c r="E98" s="146"/>
      <c r="F98" s="146"/>
      <c r="G98" s="146"/>
      <c r="H98" s="146"/>
      <c r="I98" s="146"/>
      <c r="J98" s="147">
        <f>J121</f>
        <v>0</v>
      </c>
      <c r="K98" s="10"/>
      <c r="L98" s="144"/>
      <c r="S98" s="10"/>
      <c r="T98" s="10"/>
      <c r="U98" s="10"/>
      <c r="V98" s="10"/>
      <c r="W98" s="10"/>
      <c r="X98" s="10"/>
      <c r="Y98" s="10"/>
      <c r="Z98" s="10"/>
      <c r="AA98" s="10"/>
      <c r="AB98" s="10"/>
      <c r="AC98" s="10"/>
      <c r="AD98" s="10"/>
      <c r="AE98" s="10"/>
    </row>
    <row r="99" s="10" customFormat="1" ht="19.92" customHeight="1">
      <c r="A99" s="10"/>
      <c r="B99" s="144"/>
      <c r="C99" s="10"/>
      <c r="D99" s="145" t="s">
        <v>195</v>
      </c>
      <c r="E99" s="146"/>
      <c r="F99" s="146"/>
      <c r="G99" s="146"/>
      <c r="H99" s="146"/>
      <c r="I99" s="146"/>
      <c r="J99" s="147">
        <f>J166</f>
        <v>0</v>
      </c>
      <c r="K99" s="10"/>
      <c r="L99" s="144"/>
      <c r="S99" s="10"/>
      <c r="T99" s="10"/>
      <c r="U99" s="10"/>
      <c r="V99" s="10"/>
      <c r="W99" s="10"/>
      <c r="X99" s="10"/>
      <c r="Y99" s="10"/>
      <c r="Z99" s="10"/>
      <c r="AA99" s="10"/>
      <c r="AB99" s="10"/>
      <c r="AC99" s="10"/>
      <c r="AD99" s="10"/>
      <c r="AE99" s="10"/>
    </row>
    <row r="100" s="2" customFormat="1" ht="21.84" customHeight="1">
      <c r="A100" s="38"/>
      <c r="B100" s="39"/>
      <c r="C100" s="38"/>
      <c r="D100" s="38"/>
      <c r="E100" s="38"/>
      <c r="F100" s="38"/>
      <c r="G100" s="38"/>
      <c r="H100" s="38"/>
      <c r="I100" s="38"/>
      <c r="J100" s="38"/>
      <c r="K100" s="38"/>
      <c r="L100" s="55"/>
      <c r="S100" s="38"/>
      <c r="T100" s="38"/>
      <c r="U100" s="38"/>
      <c r="V100" s="38"/>
      <c r="W100" s="38"/>
      <c r="X100" s="38"/>
      <c r="Y100" s="38"/>
      <c r="Z100" s="38"/>
      <c r="AA100" s="38"/>
      <c r="AB100" s="38"/>
      <c r="AC100" s="38"/>
      <c r="AD100" s="38"/>
      <c r="AE100" s="38"/>
    </row>
    <row r="101" s="2" customFormat="1" ht="6.96" customHeight="1">
      <c r="A101" s="38"/>
      <c r="B101" s="60"/>
      <c r="C101" s="61"/>
      <c r="D101" s="61"/>
      <c r="E101" s="61"/>
      <c r="F101" s="61"/>
      <c r="G101" s="61"/>
      <c r="H101" s="61"/>
      <c r="I101" s="61"/>
      <c r="J101" s="61"/>
      <c r="K101" s="61"/>
      <c r="L101" s="55"/>
      <c r="S101" s="38"/>
      <c r="T101" s="38"/>
      <c r="U101" s="38"/>
      <c r="V101" s="38"/>
      <c r="W101" s="38"/>
      <c r="X101" s="38"/>
      <c r="Y101" s="38"/>
      <c r="Z101" s="38"/>
      <c r="AA101" s="38"/>
      <c r="AB101" s="38"/>
      <c r="AC101" s="38"/>
      <c r="AD101" s="38"/>
      <c r="AE101" s="38"/>
    </row>
    <row r="105" s="2" customFormat="1" ht="6.96" customHeight="1">
      <c r="A105" s="38"/>
      <c r="B105" s="62"/>
      <c r="C105" s="63"/>
      <c r="D105" s="63"/>
      <c r="E105" s="63"/>
      <c r="F105" s="63"/>
      <c r="G105" s="63"/>
      <c r="H105" s="63"/>
      <c r="I105" s="63"/>
      <c r="J105" s="63"/>
      <c r="K105" s="63"/>
      <c r="L105" s="55"/>
      <c r="S105" s="38"/>
      <c r="T105" s="38"/>
      <c r="U105" s="38"/>
      <c r="V105" s="38"/>
      <c r="W105" s="38"/>
      <c r="X105" s="38"/>
      <c r="Y105" s="38"/>
      <c r="Z105" s="38"/>
      <c r="AA105" s="38"/>
      <c r="AB105" s="38"/>
      <c r="AC105" s="38"/>
      <c r="AD105" s="38"/>
      <c r="AE105" s="38"/>
    </row>
    <row r="106" s="2" customFormat="1" ht="24.96" customHeight="1">
      <c r="A106" s="38"/>
      <c r="B106" s="39"/>
      <c r="C106" s="23" t="s">
        <v>116</v>
      </c>
      <c r="D106" s="38"/>
      <c r="E106" s="38"/>
      <c r="F106" s="38"/>
      <c r="G106" s="38"/>
      <c r="H106" s="38"/>
      <c r="I106" s="38"/>
      <c r="J106" s="38"/>
      <c r="K106" s="38"/>
      <c r="L106" s="55"/>
      <c r="S106" s="38"/>
      <c r="T106" s="38"/>
      <c r="U106" s="38"/>
      <c r="V106" s="38"/>
      <c r="W106" s="38"/>
      <c r="X106" s="38"/>
      <c r="Y106" s="38"/>
      <c r="Z106" s="38"/>
      <c r="AA106" s="38"/>
      <c r="AB106" s="38"/>
      <c r="AC106" s="38"/>
      <c r="AD106" s="38"/>
      <c r="AE106" s="38"/>
    </row>
    <row r="107" s="2" customFormat="1" ht="6.96" customHeight="1">
      <c r="A107" s="38"/>
      <c r="B107" s="39"/>
      <c r="C107" s="38"/>
      <c r="D107" s="38"/>
      <c r="E107" s="38"/>
      <c r="F107" s="38"/>
      <c r="G107" s="38"/>
      <c r="H107" s="38"/>
      <c r="I107" s="38"/>
      <c r="J107" s="38"/>
      <c r="K107" s="38"/>
      <c r="L107" s="55"/>
      <c r="S107" s="38"/>
      <c r="T107" s="38"/>
      <c r="U107" s="38"/>
      <c r="V107" s="38"/>
      <c r="W107" s="38"/>
      <c r="X107" s="38"/>
      <c r="Y107" s="38"/>
      <c r="Z107" s="38"/>
      <c r="AA107" s="38"/>
      <c r="AB107" s="38"/>
      <c r="AC107" s="38"/>
      <c r="AD107" s="38"/>
      <c r="AE107" s="38"/>
    </row>
    <row r="108" s="2" customFormat="1" ht="12" customHeight="1">
      <c r="A108" s="38"/>
      <c r="B108" s="39"/>
      <c r="C108" s="32" t="s">
        <v>16</v>
      </c>
      <c r="D108" s="38"/>
      <c r="E108" s="38"/>
      <c r="F108" s="38"/>
      <c r="G108" s="38"/>
      <c r="H108" s="38"/>
      <c r="I108" s="38"/>
      <c r="J108" s="38"/>
      <c r="K108" s="38"/>
      <c r="L108" s="55"/>
      <c r="S108" s="38"/>
      <c r="T108" s="38"/>
      <c r="U108" s="38"/>
      <c r="V108" s="38"/>
      <c r="W108" s="38"/>
      <c r="X108" s="38"/>
      <c r="Y108" s="38"/>
      <c r="Z108" s="38"/>
      <c r="AA108" s="38"/>
      <c r="AB108" s="38"/>
      <c r="AC108" s="38"/>
      <c r="AD108" s="38"/>
      <c r="AE108" s="38"/>
    </row>
    <row r="109" s="2" customFormat="1" ht="26.25" customHeight="1">
      <c r="A109" s="38"/>
      <c r="B109" s="39"/>
      <c r="C109" s="38"/>
      <c r="D109" s="38"/>
      <c r="E109" s="121" t="str">
        <f>E7</f>
        <v>Zateplení fasády tělocvičny včetně návrhu VZT - ZŠ T.G.Masaryka v Praze 12</v>
      </c>
      <c r="F109" s="32"/>
      <c r="G109" s="32"/>
      <c r="H109" s="32"/>
      <c r="I109" s="38"/>
      <c r="J109" s="38"/>
      <c r="K109" s="38"/>
      <c r="L109" s="55"/>
      <c r="S109" s="38"/>
      <c r="T109" s="38"/>
      <c r="U109" s="38"/>
      <c r="V109" s="38"/>
      <c r="W109" s="38"/>
      <c r="X109" s="38"/>
      <c r="Y109" s="38"/>
      <c r="Z109" s="38"/>
      <c r="AA109" s="38"/>
      <c r="AB109" s="38"/>
      <c r="AC109" s="38"/>
      <c r="AD109" s="38"/>
      <c r="AE109" s="38"/>
    </row>
    <row r="110" s="2" customFormat="1" ht="12" customHeight="1">
      <c r="A110" s="38"/>
      <c r="B110" s="39"/>
      <c r="C110" s="32" t="s">
        <v>102</v>
      </c>
      <c r="D110" s="38"/>
      <c r="E110" s="38"/>
      <c r="F110" s="38"/>
      <c r="G110" s="38"/>
      <c r="H110" s="38"/>
      <c r="I110" s="38"/>
      <c r="J110" s="38"/>
      <c r="K110" s="38"/>
      <c r="L110" s="55"/>
      <c r="S110" s="38"/>
      <c r="T110" s="38"/>
      <c r="U110" s="38"/>
      <c r="V110" s="38"/>
      <c r="W110" s="38"/>
      <c r="X110" s="38"/>
      <c r="Y110" s="38"/>
      <c r="Z110" s="38"/>
      <c r="AA110" s="38"/>
      <c r="AB110" s="38"/>
      <c r="AC110" s="38"/>
      <c r="AD110" s="38"/>
      <c r="AE110" s="38"/>
    </row>
    <row r="111" s="2" customFormat="1" ht="16.5" customHeight="1">
      <c r="A111" s="38"/>
      <c r="B111" s="39"/>
      <c r="C111" s="38"/>
      <c r="D111" s="38"/>
      <c r="E111" s="67" t="str">
        <f>E9</f>
        <v>SO 01 - Sadové úpravy a dendrologická opatřenní</v>
      </c>
      <c r="F111" s="38"/>
      <c r="G111" s="38"/>
      <c r="H111" s="38"/>
      <c r="I111" s="38"/>
      <c r="J111" s="38"/>
      <c r="K111" s="38"/>
      <c r="L111" s="55"/>
      <c r="S111" s="38"/>
      <c r="T111" s="38"/>
      <c r="U111" s="38"/>
      <c r="V111" s="38"/>
      <c r="W111" s="38"/>
      <c r="X111" s="38"/>
      <c r="Y111" s="38"/>
      <c r="Z111" s="38"/>
      <c r="AA111" s="38"/>
      <c r="AB111" s="38"/>
      <c r="AC111" s="38"/>
      <c r="AD111" s="38"/>
      <c r="AE111" s="38"/>
    </row>
    <row r="112" s="2" customFormat="1" ht="6.96" customHeight="1">
      <c r="A112" s="38"/>
      <c r="B112" s="39"/>
      <c r="C112" s="38"/>
      <c r="D112" s="38"/>
      <c r="E112" s="38"/>
      <c r="F112" s="38"/>
      <c r="G112" s="38"/>
      <c r="H112" s="38"/>
      <c r="I112" s="38"/>
      <c r="J112" s="38"/>
      <c r="K112" s="38"/>
      <c r="L112" s="55"/>
      <c r="S112" s="38"/>
      <c r="T112" s="38"/>
      <c r="U112" s="38"/>
      <c r="V112" s="38"/>
      <c r="W112" s="38"/>
      <c r="X112" s="38"/>
      <c r="Y112" s="38"/>
      <c r="Z112" s="38"/>
      <c r="AA112" s="38"/>
      <c r="AB112" s="38"/>
      <c r="AC112" s="38"/>
      <c r="AD112" s="38"/>
      <c r="AE112" s="38"/>
    </row>
    <row r="113" s="2" customFormat="1" ht="12" customHeight="1">
      <c r="A113" s="38"/>
      <c r="B113" s="39"/>
      <c r="C113" s="32" t="s">
        <v>20</v>
      </c>
      <c r="D113" s="38"/>
      <c r="E113" s="38"/>
      <c r="F113" s="27" t="str">
        <f>F12</f>
        <v>Praha 12, Modřanská n1375/10a, parc.č. 703/2</v>
      </c>
      <c r="G113" s="38"/>
      <c r="H113" s="38"/>
      <c r="I113" s="32" t="s">
        <v>22</v>
      </c>
      <c r="J113" s="69" t="str">
        <f>IF(J12="","",J12)</f>
        <v>30. 1. 2024</v>
      </c>
      <c r="K113" s="38"/>
      <c r="L113" s="55"/>
      <c r="S113" s="38"/>
      <c r="T113" s="38"/>
      <c r="U113" s="38"/>
      <c r="V113" s="38"/>
      <c r="W113" s="38"/>
      <c r="X113" s="38"/>
      <c r="Y113" s="38"/>
      <c r="Z113" s="38"/>
      <c r="AA113" s="38"/>
      <c r="AB113" s="38"/>
      <c r="AC113" s="38"/>
      <c r="AD113" s="38"/>
      <c r="AE113" s="38"/>
    </row>
    <row r="114" s="2" customFormat="1" ht="6.96" customHeight="1">
      <c r="A114" s="38"/>
      <c r="B114" s="39"/>
      <c r="C114" s="38"/>
      <c r="D114" s="38"/>
      <c r="E114" s="38"/>
      <c r="F114" s="38"/>
      <c r="G114" s="38"/>
      <c r="H114" s="38"/>
      <c r="I114" s="38"/>
      <c r="J114" s="38"/>
      <c r="K114" s="38"/>
      <c r="L114" s="55"/>
      <c r="S114" s="38"/>
      <c r="T114" s="38"/>
      <c r="U114" s="38"/>
      <c r="V114" s="38"/>
      <c r="W114" s="38"/>
      <c r="X114" s="38"/>
      <c r="Y114" s="38"/>
      <c r="Z114" s="38"/>
      <c r="AA114" s="38"/>
      <c r="AB114" s="38"/>
      <c r="AC114" s="38"/>
      <c r="AD114" s="38"/>
      <c r="AE114" s="38"/>
    </row>
    <row r="115" s="2" customFormat="1" ht="40.05" customHeight="1">
      <c r="A115" s="38"/>
      <c r="B115" s="39"/>
      <c r="C115" s="32" t="s">
        <v>24</v>
      </c>
      <c r="D115" s="38"/>
      <c r="E115" s="38"/>
      <c r="F115" s="27" t="str">
        <f>E15</f>
        <v>Mč Praha 12, Generála Šišky 2375/6, 143 00 Praha 4</v>
      </c>
      <c r="G115" s="38"/>
      <c r="H115" s="38"/>
      <c r="I115" s="32" t="s">
        <v>30</v>
      </c>
      <c r="J115" s="36" t="str">
        <f>E21</f>
        <v>Ing.arch. Jan Mudra,Holoubkov 81,338 01 Holoubkov</v>
      </c>
      <c r="K115" s="38"/>
      <c r="L115" s="55"/>
      <c r="S115" s="38"/>
      <c r="T115" s="38"/>
      <c r="U115" s="38"/>
      <c r="V115" s="38"/>
      <c r="W115" s="38"/>
      <c r="X115" s="38"/>
      <c r="Y115" s="38"/>
      <c r="Z115" s="38"/>
      <c r="AA115" s="38"/>
      <c r="AB115" s="38"/>
      <c r="AC115" s="38"/>
      <c r="AD115" s="38"/>
      <c r="AE115" s="38"/>
    </row>
    <row r="116" s="2" customFormat="1" ht="15.15" customHeight="1">
      <c r="A116" s="38"/>
      <c r="B116" s="39"/>
      <c r="C116" s="32" t="s">
        <v>28</v>
      </c>
      <c r="D116" s="38"/>
      <c r="E116" s="38"/>
      <c r="F116" s="27" t="str">
        <f>IF(E18="","",E18)</f>
        <v>Vyplň údaj</v>
      </c>
      <c r="G116" s="38"/>
      <c r="H116" s="38"/>
      <c r="I116" s="32" t="s">
        <v>34</v>
      </c>
      <c r="J116" s="36" t="str">
        <f>E24</f>
        <v xml:space="preserve"> </v>
      </c>
      <c r="K116" s="38"/>
      <c r="L116" s="55"/>
      <c r="S116" s="38"/>
      <c r="T116" s="38"/>
      <c r="U116" s="38"/>
      <c r="V116" s="38"/>
      <c r="W116" s="38"/>
      <c r="X116" s="38"/>
      <c r="Y116" s="38"/>
      <c r="Z116" s="38"/>
      <c r="AA116" s="38"/>
      <c r="AB116" s="38"/>
      <c r="AC116" s="38"/>
      <c r="AD116" s="38"/>
      <c r="AE116" s="38"/>
    </row>
    <row r="117" s="2" customFormat="1" ht="10.32" customHeight="1">
      <c r="A117" s="38"/>
      <c r="B117" s="39"/>
      <c r="C117" s="38"/>
      <c r="D117" s="38"/>
      <c r="E117" s="38"/>
      <c r="F117" s="38"/>
      <c r="G117" s="38"/>
      <c r="H117" s="38"/>
      <c r="I117" s="38"/>
      <c r="J117" s="38"/>
      <c r="K117" s="38"/>
      <c r="L117" s="55"/>
      <c r="S117" s="38"/>
      <c r="T117" s="38"/>
      <c r="U117" s="38"/>
      <c r="V117" s="38"/>
      <c r="W117" s="38"/>
      <c r="X117" s="38"/>
      <c r="Y117" s="38"/>
      <c r="Z117" s="38"/>
      <c r="AA117" s="38"/>
      <c r="AB117" s="38"/>
      <c r="AC117" s="38"/>
      <c r="AD117" s="38"/>
      <c r="AE117" s="38"/>
    </row>
    <row r="118" s="11" customFormat="1" ht="29.28" customHeight="1">
      <c r="A118" s="148"/>
      <c r="B118" s="149"/>
      <c r="C118" s="150" t="s">
        <v>117</v>
      </c>
      <c r="D118" s="151" t="s">
        <v>63</v>
      </c>
      <c r="E118" s="151" t="s">
        <v>59</v>
      </c>
      <c r="F118" s="151" t="s">
        <v>60</v>
      </c>
      <c r="G118" s="151" t="s">
        <v>118</v>
      </c>
      <c r="H118" s="151" t="s">
        <v>119</v>
      </c>
      <c r="I118" s="151" t="s">
        <v>120</v>
      </c>
      <c r="J118" s="152" t="s">
        <v>107</v>
      </c>
      <c r="K118" s="153" t="s">
        <v>121</v>
      </c>
      <c r="L118" s="154"/>
      <c r="M118" s="86" t="s">
        <v>1</v>
      </c>
      <c r="N118" s="87" t="s">
        <v>42</v>
      </c>
      <c r="O118" s="87" t="s">
        <v>122</v>
      </c>
      <c r="P118" s="87" t="s">
        <v>123</v>
      </c>
      <c r="Q118" s="87" t="s">
        <v>124</v>
      </c>
      <c r="R118" s="87" t="s">
        <v>125</v>
      </c>
      <c r="S118" s="87" t="s">
        <v>126</v>
      </c>
      <c r="T118" s="88" t="s">
        <v>127</v>
      </c>
      <c r="U118" s="148"/>
      <c r="V118" s="148"/>
      <c r="W118" s="148"/>
      <c r="X118" s="148"/>
      <c r="Y118" s="148"/>
      <c r="Z118" s="148"/>
      <c r="AA118" s="148"/>
      <c r="AB118" s="148"/>
      <c r="AC118" s="148"/>
      <c r="AD118" s="148"/>
      <c r="AE118" s="148"/>
    </row>
    <row r="119" s="2" customFormat="1" ht="22.8" customHeight="1">
      <c r="A119" s="38"/>
      <c r="B119" s="39"/>
      <c r="C119" s="93" t="s">
        <v>128</v>
      </c>
      <c r="D119" s="38"/>
      <c r="E119" s="38"/>
      <c r="F119" s="38"/>
      <c r="G119" s="38"/>
      <c r="H119" s="38"/>
      <c r="I119" s="38"/>
      <c r="J119" s="155">
        <f>BK119</f>
        <v>0</v>
      </c>
      <c r="K119" s="38"/>
      <c r="L119" s="39"/>
      <c r="M119" s="89"/>
      <c r="N119" s="73"/>
      <c r="O119" s="90"/>
      <c r="P119" s="156">
        <f>P120</f>
        <v>0</v>
      </c>
      <c r="Q119" s="90"/>
      <c r="R119" s="156">
        <f>R120</f>
        <v>5.1532400000000003</v>
      </c>
      <c r="S119" s="90"/>
      <c r="T119" s="157">
        <f>T120</f>
        <v>0</v>
      </c>
      <c r="U119" s="38"/>
      <c r="V119" s="38"/>
      <c r="W119" s="38"/>
      <c r="X119" s="38"/>
      <c r="Y119" s="38"/>
      <c r="Z119" s="38"/>
      <c r="AA119" s="38"/>
      <c r="AB119" s="38"/>
      <c r="AC119" s="38"/>
      <c r="AD119" s="38"/>
      <c r="AE119" s="38"/>
      <c r="AT119" s="19" t="s">
        <v>77</v>
      </c>
      <c r="AU119" s="19" t="s">
        <v>109</v>
      </c>
      <c r="BK119" s="158">
        <f>BK120</f>
        <v>0</v>
      </c>
    </row>
    <row r="120" s="12" customFormat="1" ht="25.92" customHeight="1">
      <c r="A120" s="12"/>
      <c r="B120" s="159"/>
      <c r="C120" s="12"/>
      <c r="D120" s="160" t="s">
        <v>77</v>
      </c>
      <c r="E120" s="161" t="s">
        <v>196</v>
      </c>
      <c r="F120" s="161" t="s">
        <v>197</v>
      </c>
      <c r="G120" s="12"/>
      <c r="H120" s="12"/>
      <c r="I120" s="162"/>
      <c r="J120" s="163">
        <f>BK120</f>
        <v>0</v>
      </c>
      <c r="K120" s="12"/>
      <c r="L120" s="159"/>
      <c r="M120" s="164"/>
      <c r="N120" s="165"/>
      <c r="O120" s="165"/>
      <c r="P120" s="166">
        <f>P121+P166</f>
        <v>0</v>
      </c>
      <c r="Q120" s="165"/>
      <c r="R120" s="166">
        <f>R121+R166</f>
        <v>5.1532400000000003</v>
      </c>
      <c r="S120" s="165"/>
      <c r="T120" s="167">
        <f>T121+T166</f>
        <v>0</v>
      </c>
      <c r="U120" s="12"/>
      <c r="V120" s="12"/>
      <c r="W120" s="12"/>
      <c r="X120" s="12"/>
      <c r="Y120" s="12"/>
      <c r="Z120" s="12"/>
      <c r="AA120" s="12"/>
      <c r="AB120" s="12"/>
      <c r="AC120" s="12"/>
      <c r="AD120" s="12"/>
      <c r="AE120" s="12"/>
      <c r="AR120" s="160" t="s">
        <v>86</v>
      </c>
      <c r="AT120" s="168" t="s">
        <v>77</v>
      </c>
      <c r="AU120" s="168" t="s">
        <v>78</v>
      </c>
      <c r="AY120" s="160" t="s">
        <v>130</v>
      </c>
      <c r="BK120" s="169">
        <f>BK121+BK166</f>
        <v>0</v>
      </c>
    </row>
    <row r="121" s="12" customFormat="1" ht="22.8" customHeight="1">
      <c r="A121" s="12"/>
      <c r="B121" s="159"/>
      <c r="C121" s="12"/>
      <c r="D121" s="160" t="s">
        <v>77</v>
      </c>
      <c r="E121" s="170" t="s">
        <v>86</v>
      </c>
      <c r="F121" s="170" t="s">
        <v>198</v>
      </c>
      <c r="G121" s="12"/>
      <c r="H121" s="12"/>
      <c r="I121" s="162"/>
      <c r="J121" s="171">
        <f>BK121</f>
        <v>0</v>
      </c>
      <c r="K121" s="12"/>
      <c r="L121" s="159"/>
      <c r="M121" s="164"/>
      <c r="N121" s="165"/>
      <c r="O121" s="165"/>
      <c r="P121" s="166">
        <f>SUM(P122:P165)</f>
        <v>0</v>
      </c>
      <c r="Q121" s="165"/>
      <c r="R121" s="166">
        <f>SUM(R122:R165)</f>
        <v>5.1532400000000003</v>
      </c>
      <c r="S121" s="165"/>
      <c r="T121" s="167">
        <f>SUM(T122:T165)</f>
        <v>0</v>
      </c>
      <c r="U121" s="12"/>
      <c r="V121" s="12"/>
      <c r="W121" s="12"/>
      <c r="X121" s="12"/>
      <c r="Y121" s="12"/>
      <c r="Z121" s="12"/>
      <c r="AA121" s="12"/>
      <c r="AB121" s="12"/>
      <c r="AC121" s="12"/>
      <c r="AD121" s="12"/>
      <c r="AE121" s="12"/>
      <c r="AR121" s="160" t="s">
        <v>86</v>
      </c>
      <c r="AT121" s="168" t="s">
        <v>77</v>
      </c>
      <c r="AU121" s="168" t="s">
        <v>86</v>
      </c>
      <c r="AY121" s="160" t="s">
        <v>130</v>
      </c>
      <c r="BK121" s="169">
        <f>SUM(BK122:BK165)</f>
        <v>0</v>
      </c>
    </row>
    <row r="122" s="2" customFormat="1" ht="16.5" customHeight="1">
      <c r="A122" s="38"/>
      <c r="B122" s="172"/>
      <c r="C122" s="173" t="s">
        <v>86</v>
      </c>
      <c r="D122" s="173" t="s">
        <v>133</v>
      </c>
      <c r="E122" s="174" t="s">
        <v>199</v>
      </c>
      <c r="F122" s="175" t="s">
        <v>200</v>
      </c>
      <c r="G122" s="176" t="s">
        <v>201</v>
      </c>
      <c r="H122" s="177">
        <v>8.0850000000000009</v>
      </c>
      <c r="I122" s="178"/>
      <c r="J122" s="179">
        <f>ROUND(I122*H122,2)</f>
        <v>0</v>
      </c>
      <c r="K122" s="180"/>
      <c r="L122" s="39"/>
      <c r="M122" s="181" t="s">
        <v>1</v>
      </c>
      <c r="N122" s="182" t="s">
        <v>43</v>
      </c>
      <c r="O122" s="77"/>
      <c r="P122" s="183">
        <f>O122*H122</f>
        <v>0</v>
      </c>
      <c r="Q122" s="183">
        <v>0</v>
      </c>
      <c r="R122" s="183">
        <f>Q122*H122</f>
        <v>0</v>
      </c>
      <c r="S122" s="183">
        <v>0</v>
      </c>
      <c r="T122" s="184">
        <f>S122*H122</f>
        <v>0</v>
      </c>
      <c r="U122" s="38"/>
      <c r="V122" s="38"/>
      <c r="W122" s="38"/>
      <c r="X122" s="38"/>
      <c r="Y122" s="38"/>
      <c r="Z122" s="38"/>
      <c r="AA122" s="38"/>
      <c r="AB122" s="38"/>
      <c r="AC122" s="38"/>
      <c r="AD122" s="38"/>
      <c r="AE122" s="38"/>
      <c r="AR122" s="185" t="s">
        <v>149</v>
      </c>
      <c r="AT122" s="185" t="s">
        <v>133</v>
      </c>
      <c r="AU122" s="185" t="s">
        <v>88</v>
      </c>
      <c r="AY122" s="19" t="s">
        <v>130</v>
      </c>
      <c r="BE122" s="186">
        <f>IF(N122="základní",J122,0)</f>
        <v>0</v>
      </c>
      <c r="BF122" s="186">
        <f>IF(N122="snížená",J122,0)</f>
        <v>0</v>
      </c>
      <c r="BG122" s="186">
        <f>IF(N122="zákl. přenesená",J122,0)</f>
        <v>0</v>
      </c>
      <c r="BH122" s="186">
        <f>IF(N122="sníž. přenesená",J122,0)</f>
        <v>0</v>
      </c>
      <c r="BI122" s="186">
        <f>IF(N122="nulová",J122,0)</f>
        <v>0</v>
      </c>
      <c r="BJ122" s="19" t="s">
        <v>86</v>
      </c>
      <c r="BK122" s="186">
        <f>ROUND(I122*H122,2)</f>
        <v>0</v>
      </c>
      <c r="BL122" s="19" t="s">
        <v>149</v>
      </c>
      <c r="BM122" s="185" t="s">
        <v>202</v>
      </c>
    </row>
    <row r="123" s="2" customFormat="1">
      <c r="A123" s="38"/>
      <c r="B123" s="39"/>
      <c r="C123" s="38"/>
      <c r="D123" s="187" t="s">
        <v>152</v>
      </c>
      <c r="E123" s="38"/>
      <c r="F123" s="188" t="s">
        <v>203</v>
      </c>
      <c r="G123" s="38"/>
      <c r="H123" s="38"/>
      <c r="I123" s="189"/>
      <c r="J123" s="38"/>
      <c r="K123" s="38"/>
      <c r="L123" s="39"/>
      <c r="M123" s="190"/>
      <c r="N123" s="191"/>
      <c r="O123" s="77"/>
      <c r="P123" s="77"/>
      <c r="Q123" s="77"/>
      <c r="R123" s="77"/>
      <c r="S123" s="77"/>
      <c r="T123" s="78"/>
      <c r="U123" s="38"/>
      <c r="V123" s="38"/>
      <c r="W123" s="38"/>
      <c r="X123" s="38"/>
      <c r="Y123" s="38"/>
      <c r="Z123" s="38"/>
      <c r="AA123" s="38"/>
      <c r="AB123" s="38"/>
      <c r="AC123" s="38"/>
      <c r="AD123" s="38"/>
      <c r="AE123" s="38"/>
      <c r="AT123" s="19" t="s">
        <v>152</v>
      </c>
      <c r="AU123" s="19" t="s">
        <v>88</v>
      </c>
    </row>
    <row r="124" s="13" customFormat="1">
      <c r="A124" s="13"/>
      <c r="B124" s="198"/>
      <c r="C124" s="13"/>
      <c r="D124" s="187" t="s">
        <v>204</v>
      </c>
      <c r="E124" s="199" t="s">
        <v>1</v>
      </c>
      <c r="F124" s="200" t="s">
        <v>205</v>
      </c>
      <c r="G124" s="13"/>
      <c r="H124" s="201">
        <v>8.0850000000000009</v>
      </c>
      <c r="I124" s="202"/>
      <c r="J124" s="13"/>
      <c r="K124" s="13"/>
      <c r="L124" s="198"/>
      <c r="M124" s="203"/>
      <c r="N124" s="204"/>
      <c r="O124" s="204"/>
      <c r="P124" s="204"/>
      <c r="Q124" s="204"/>
      <c r="R124" s="204"/>
      <c r="S124" s="204"/>
      <c r="T124" s="205"/>
      <c r="U124" s="13"/>
      <c r="V124" s="13"/>
      <c r="W124" s="13"/>
      <c r="X124" s="13"/>
      <c r="Y124" s="13"/>
      <c r="Z124" s="13"/>
      <c r="AA124" s="13"/>
      <c r="AB124" s="13"/>
      <c r="AC124" s="13"/>
      <c r="AD124" s="13"/>
      <c r="AE124" s="13"/>
      <c r="AT124" s="199" t="s">
        <v>204</v>
      </c>
      <c r="AU124" s="199" t="s">
        <v>88</v>
      </c>
      <c r="AV124" s="13" t="s">
        <v>88</v>
      </c>
      <c r="AW124" s="13" t="s">
        <v>33</v>
      </c>
      <c r="AX124" s="13" t="s">
        <v>78</v>
      </c>
      <c r="AY124" s="199" t="s">
        <v>130</v>
      </c>
    </row>
    <row r="125" s="14" customFormat="1">
      <c r="A125" s="14"/>
      <c r="B125" s="206"/>
      <c r="C125" s="14"/>
      <c r="D125" s="187" t="s">
        <v>204</v>
      </c>
      <c r="E125" s="207" t="s">
        <v>1</v>
      </c>
      <c r="F125" s="208" t="s">
        <v>206</v>
      </c>
      <c r="G125" s="14"/>
      <c r="H125" s="209">
        <v>8.0850000000000009</v>
      </c>
      <c r="I125" s="210"/>
      <c r="J125" s="14"/>
      <c r="K125" s="14"/>
      <c r="L125" s="206"/>
      <c r="M125" s="211"/>
      <c r="N125" s="212"/>
      <c r="O125" s="212"/>
      <c r="P125" s="212"/>
      <c r="Q125" s="212"/>
      <c r="R125" s="212"/>
      <c r="S125" s="212"/>
      <c r="T125" s="213"/>
      <c r="U125" s="14"/>
      <c r="V125" s="14"/>
      <c r="W125" s="14"/>
      <c r="X125" s="14"/>
      <c r="Y125" s="14"/>
      <c r="Z125" s="14"/>
      <c r="AA125" s="14"/>
      <c r="AB125" s="14"/>
      <c r="AC125" s="14"/>
      <c r="AD125" s="14"/>
      <c r="AE125" s="14"/>
      <c r="AT125" s="207" t="s">
        <v>204</v>
      </c>
      <c r="AU125" s="207" t="s">
        <v>88</v>
      </c>
      <c r="AV125" s="14" t="s">
        <v>149</v>
      </c>
      <c r="AW125" s="14" t="s">
        <v>33</v>
      </c>
      <c r="AX125" s="14" t="s">
        <v>86</v>
      </c>
      <c r="AY125" s="207" t="s">
        <v>130</v>
      </c>
    </row>
    <row r="126" s="2" customFormat="1" ht="24.15" customHeight="1">
      <c r="A126" s="38"/>
      <c r="B126" s="172"/>
      <c r="C126" s="173" t="s">
        <v>88</v>
      </c>
      <c r="D126" s="173" t="s">
        <v>133</v>
      </c>
      <c r="E126" s="174" t="s">
        <v>207</v>
      </c>
      <c r="F126" s="175" t="s">
        <v>208</v>
      </c>
      <c r="G126" s="176" t="s">
        <v>209</v>
      </c>
      <c r="H126" s="177">
        <v>2</v>
      </c>
      <c r="I126" s="178"/>
      <c r="J126" s="179">
        <f>ROUND(I126*H126,2)</f>
        <v>0</v>
      </c>
      <c r="K126" s="180"/>
      <c r="L126" s="39"/>
      <c r="M126" s="181" t="s">
        <v>1</v>
      </c>
      <c r="N126" s="182" t="s">
        <v>43</v>
      </c>
      <c r="O126" s="77"/>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149</v>
      </c>
      <c r="AT126" s="185" t="s">
        <v>133</v>
      </c>
      <c r="AU126" s="185" t="s">
        <v>88</v>
      </c>
      <c r="AY126" s="19" t="s">
        <v>130</v>
      </c>
      <c r="BE126" s="186">
        <f>IF(N126="základní",J126,0)</f>
        <v>0</v>
      </c>
      <c r="BF126" s="186">
        <f>IF(N126="snížená",J126,0)</f>
        <v>0</v>
      </c>
      <c r="BG126" s="186">
        <f>IF(N126="zákl. přenesená",J126,0)</f>
        <v>0</v>
      </c>
      <c r="BH126" s="186">
        <f>IF(N126="sníž. přenesená",J126,0)</f>
        <v>0</v>
      </c>
      <c r="BI126" s="186">
        <f>IF(N126="nulová",J126,0)</f>
        <v>0</v>
      </c>
      <c r="BJ126" s="19" t="s">
        <v>86</v>
      </c>
      <c r="BK126" s="186">
        <f>ROUND(I126*H126,2)</f>
        <v>0</v>
      </c>
      <c r="BL126" s="19" t="s">
        <v>149</v>
      </c>
      <c r="BM126" s="185" t="s">
        <v>210</v>
      </c>
    </row>
    <row r="127" s="2" customFormat="1">
      <c r="A127" s="38"/>
      <c r="B127" s="39"/>
      <c r="C127" s="38"/>
      <c r="D127" s="187" t="s">
        <v>152</v>
      </c>
      <c r="E127" s="38"/>
      <c r="F127" s="188" t="s">
        <v>203</v>
      </c>
      <c r="G127" s="38"/>
      <c r="H127" s="38"/>
      <c r="I127" s="189"/>
      <c r="J127" s="38"/>
      <c r="K127" s="38"/>
      <c r="L127" s="39"/>
      <c r="M127" s="190"/>
      <c r="N127" s="191"/>
      <c r="O127" s="77"/>
      <c r="P127" s="77"/>
      <c r="Q127" s="77"/>
      <c r="R127" s="77"/>
      <c r="S127" s="77"/>
      <c r="T127" s="78"/>
      <c r="U127" s="38"/>
      <c r="V127" s="38"/>
      <c r="W127" s="38"/>
      <c r="X127" s="38"/>
      <c r="Y127" s="38"/>
      <c r="Z127" s="38"/>
      <c r="AA127" s="38"/>
      <c r="AB127" s="38"/>
      <c r="AC127" s="38"/>
      <c r="AD127" s="38"/>
      <c r="AE127" s="38"/>
      <c r="AT127" s="19" t="s">
        <v>152</v>
      </c>
      <c r="AU127" s="19" t="s">
        <v>88</v>
      </c>
    </row>
    <row r="128" s="2" customFormat="1" ht="24.15" customHeight="1">
      <c r="A128" s="38"/>
      <c r="B128" s="172"/>
      <c r="C128" s="173" t="s">
        <v>142</v>
      </c>
      <c r="D128" s="173" t="s">
        <v>133</v>
      </c>
      <c r="E128" s="174" t="s">
        <v>211</v>
      </c>
      <c r="F128" s="175" t="s">
        <v>212</v>
      </c>
      <c r="G128" s="176" t="s">
        <v>209</v>
      </c>
      <c r="H128" s="177">
        <v>1</v>
      </c>
      <c r="I128" s="178"/>
      <c r="J128" s="179">
        <f>ROUND(I128*H128,2)</f>
        <v>0</v>
      </c>
      <c r="K128" s="180"/>
      <c r="L128" s="39"/>
      <c r="M128" s="181" t="s">
        <v>1</v>
      </c>
      <c r="N128" s="182" t="s">
        <v>43</v>
      </c>
      <c r="O128" s="77"/>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149</v>
      </c>
      <c r="AT128" s="185" t="s">
        <v>133</v>
      </c>
      <c r="AU128" s="185" t="s">
        <v>88</v>
      </c>
      <c r="AY128" s="19" t="s">
        <v>130</v>
      </c>
      <c r="BE128" s="186">
        <f>IF(N128="základní",J128,0)</f>
        <v>0</v>
      </c>
      <c r="BF128" s="186">
        <f>IF(N128="snížená",J128,0)</f>
        <v>0</v>
      </c>
      <c r="BG128" s="186">
        <f>IF(N128="zákl. přenesená",J128,0)</f>
        <v>0</v>
      </c>
      <c r="BH128" s="186">
        <f>IF(N128="sníž. přenesená",J128,0)</f>
        <v>0</v>
      </c>
      <c r="BI128" s="186">
        <f>IF(N128="nulová",J128,0)</f>
        <v>0</v>
      </c>
      <c r="BJ128" s="19" t="s">
        <v>86</v>
      </c>
      <c r="BK128" s="186">
        <f>ROUND(I128*H128,2)</f>
        <v>0</v>
      </c>
      <c r="BL128" s="19" t="s">
        <v>149</v>
      </c>
      <c r="BM128" s="185" t="s">
        <v>213</v>
      </c>
    </row>
    <row r="129" s="2" customFormat="1">
      <c r="A129" s="38"/>
      <c r="B129" s="39"/>
      <c r="C129" s="38"/>
      <c r="D129" s="187" t="s">
        <v>152</v>
      </c>
      <c r="E129" s="38"/>
      <c r="F129" s="188" t="s">
        <v>203</v>
      </c>
      <c r="G129" s="38"/>
      <c r="H129" s="38"/>
      <c r="I129" s="189"/>
      <c r="J129" s="38"/>
      <c r="K129" s="38"/>
      <c r="L129" s="39"/>
      <c r="M129" s="190"/>
      <c r="N129" s="191"/>
      <c r="O129" s="77"/>
      <c r="P129" s="77"/>
      <c r="Q129" s="77"/>
      <c r="R129" s="77"/>
      <c r="S129" s="77"/>
      <c r="T129" s="78"/>
      <c r="U129" s="38"/>
      <c r="V129" s="38"/>
      <c r="W129" s="38"/>
      <c r="X129" s="38"/>
      <c r="Y129" s="38"/>
      <c r="Z129" s="38"/>
      <c r="AA129" s="38"/>
      <c r="AB129" s="38"/>
      <c r="AC129" s="38"/>
      <c r="AD129" s="38"/>
      <c r="AE129" s="38"/>
      <c r="AT129" s="19" t="s">
        <v>152</v>
      </c>
      <c r="AU129" s="19" t="s">
        <v>88</v>
      </c>
    </row>
    <row r="130" s="2" customFormat="1" ht="33" customHeight="1">
      <c r="A130" s="38"/>
      <c r="B130" s="172"/>
      <c r="C130" s="173" t="s">
        <v>149</v>
      </c>
      <c r="D130" s="173" t="s">
        <v>133</v>
      </c>
      <c r="E130" s="174" t="s">
        <v>214</v>
      </c>
      <c r="F130" s="175" t="s">
        <v>215</v>
      </c>
      <c r="G130" s="176" t="s">
        <v>209</v>
      </c>
      <c r="H130" s="177">
        <v>3</v>
      </c>
      <c r="I130" s="178"/>
      <c r="J130" s="179">
        <f>ROUND(I130*H130,2)</f>
        <v>0</v>
      </c>
      <c r="K130" s="180"/>
      <c r="L130" s="39"/>
      <c r="M130" s="181" t="s">
        <v>1</v>
      </c>
      <c r="N130" s="182" t="s">
        <v>43</v>
      </c>
      <c r="O130" s="77"/>
      <c r="P130" s="183">
        <f>O130*H130</f>
        <v>0</v>
      </c>
      <c r="Q130" s="183">
        <v>0</v>
      </c>
      <c r="R130" s="183">
        <f>Q130*H130</f>
        <v>0</v>
      </c>
      <c r="S130" s="183">
        <v>0</v>
      </c>
      <c r="T130" s="184">
        <f>S130*H130</f>
        <v>0</v>
      </c>
      <c r="U130" s="38"/>
      <c r="V130" s="38"/>
      <c r="W130" s="38"/>
      <c r="X130" s="38"/>
      <c r="Y130" s="38"/>
      <c r="Z130" s="38"/>
      <c r="AA130" s="38"/>
      <c r="AB130" s="38"/>
      <c r="AC130" s="38"/>
      <c r="AD130" s="38"/>
      <c r="AE130" s="38"/>
      <c r="AR130" s="185" t="s">
        <v>149</v>
      </c>
      <c r="AT130" s="185" t="s">
        <v>133</v>
      </c>
      <c r="AU130" s="185" t="s">
        <v>88</v>
      </c>
      <c r="AY130" s="19" t="s">
        <v>130</v>
      </c>
      <c r="BE130" s="186">
        <f>IF(N130="základní",J130,0)</f>
        <v>0</v>
      </c>
      <c r="BF130" s="186">
        <f>IF(N130="snížená",J130,0)</f>
        <v>0</v>
      </c>
      <c r="BG130" s="186">
        <f>IF(N130="zákl. přenesená",J130,0)</f>
        <v>0</v>
      </c>
      <c r="BH130" s="186">
        <f>IF(N130="sníž. přenesená",J130,0)</f>
        <v>0</v>
      </c>
      <c r="BI130" s="186">
        <f>IF(N130="nulová",J130,0)</f>
        <v>0</v>
      </c>
      <c r="BJ130" s="19" t="s">
        <v>86</v>
      </c>
      <c r="BK130" s="186">
        <f>ROUND(I130*H130,2)</f>
        <v>0</v>
      </c>
      <c r="BL130" s="19" t="s">
        <v>149</v>
      </c>
      <c r="BM130" s="185" t="s">
        <v>216</v>
      </c>
    </row>
    <row r="131" s="13" customFormat="1">
      <c r="A131" s="13"/>
      <c r="B131" s="198"/>
      <c r="C131" s="13"/>
      <c r="D131" s="187" t="s">
        <v>204</v>
      </c>
      <c r="E131" s="199" t="s">
        <v>1</v>
      </c>
      <c r="F131" s="200" t="s">
        <v>142</v>
      </c>
      <c r="G131" s="13"/>
      <c r="H131" s="201">
        <v>3</v>
      </c>
      <c r="I131" s="202"/>
      <c r="J131" s="13"/>
      <c r="K131" s="13"/>
      <c r="L131" s="198"/>
      <c r="M131" s="203"/>
      <c r="N131" s="204"/>
      <c r="O131" s="204"/>
      <c r="P131" s="204"/>
      <c r="Q131" s="204"/>
      <c r="R131" s="204"/>
      <c r="S131" s="204"/>
      <c r="T131" s="205"/>
      <c r="U131" s="13"/>
      <c r="V131" s="13"/>
      <c r="W131" s="13"/>
      <c r="X131" s="13"/>
      <c r="Y131" s="13"/>
      <c r="Z131" s="13"/>
      <c r="AA131" s="13"/>
      <c r="AB131" s="13"/>
      <c r="AC131" s="13"/>
      <c r="AD131" s="13"/>
      <c r="AE131" s="13"/>
      <c r="AT131" s="199" t="s">
        <v>204</v>
      </c>
      <c r="AU131" s="199" t="s">
        <v>88</v>
      </c>
      <c r="AV131" s="13" t="s">
        <v>88</v>
      </c>
      <c r="AW131" s="13" t="s">
        <v>33</v>
      </c>
      <c r="AX131" s="13" t="s">
        <v>86</v>
      </c>
      <c r="AY131" s="199" t="s">
        <v>130</v>
      </c>
    </row>
    <row r="132" s="2" customFormat="1" ht="33" customHeight="1">
      <c r="A132" s="38"/>
      <c r="B132" s="172"/>
      <c r="C132" s="173" t="s">
        <v>148</v>
      </c>
      <c r="D132" s="173" t="s">
        <v>133</v>
      </c>
      <c r="E132" s="174" t="s">
        <v>217</v>
      </c>
      <c r="F132" s="175" t="s">
        <v>218</v>
      </c>
      <c r="G132" s="176" t="s">
        <v>209</v>
      </c>
      <c r="H132" s="177">
        <v>2</v>
      </c>
      <c r="I132" s="178"/>
      <c r="J132" s="179">
        <f>ROUND(I132*H132,2)</f>
        <v>0</v>
      </c>
      <c r="K132" s="180"/>
      <c r="L132" s="39"/>
      <c r="M132" s="181" t="s">
        <v>1</v>
      </c>
      <c r="N132" s="182" t="s">
        <v>43</v>
      </c>
      <c r="O132" s="77"/>
      <c r="P132" s="183">
        <f>O132*H132</f>
        <v>0</v>
      </c>
      <c r="Q132" s="183">
        <v>0</v>
      </c>
      <c r="R132" s="183">
        <f>Q132*H132</f>
        <v>0</v>
      </c>
      <c r="S132" s="183">
        <v>0</v>
      </c>
      <c r="T132" s="184">
        <f>S132*H132</f>
        <v>0</v>
      </c>
      <c r="U132" s="38"/>
      <c r="V132" s="38"/>
      <c r="W132" s="38"/>
      <c r="X132" s="38"/>
      <c r="Y132" s="38"/>
      <c r="Z132" s="38"/>
      <c r="AA132" s="38"/>
      <c r="AB132" s="38"/>
      <c r="AC132" s="38"/>
      <c r="AD132" s="38"/>
      <c r="AE132" s="38"/>
      <c r="AR132" s="185" t="s">
        <v>149</v>
      </c>
      <c r="AT132" s="185" t="s">
        <v>133</v>
      </c>
      <c r="AU132" s="185" t="s">
        <v>88</v>
      </c>
      <c r="AY132" s="19" t="s">
        <v>130</v>
      </c>
      <c r="BE132" s="186">
        <f>IF(N132="základní",J132,0)</f>
        <v>0</v>
      </c>
      <c r="BF132" s="186">
        <f>IF(N132="snížená",J132,0)</f>
        <v>0</v>
      </c>
      <c r="BG132" s="186">
        <f>IF(N132="zákl. přenesená",J132,0)</f>
        <v>0</v>
      </c>
      <c r="BH132" s="186">
        <f>IF(N132="sníž. přenesená",J132,0)</f>
        <v>0</v>
      </c>
      <c r="BI132" s="186">
        <f>IF(N132="nulová",J132,0)</f>
        <v>0</v>
      </c>
      <c r="BJ132" s="19" t="s">
        <v>86</v>
      </c>
      <c r="BK132" s="186">
        <f>ROUND(I132*H132,2)</f>
        <v>0</v>
      </c>
      <c r="BL132" s="19" t="s">
        <v>149</v>
      </c>
      <c r="BM132" s="185" t="s">
        <v>219</v>
      </c>
    </row>
    <row r="133" s="2" customFormat="1">
      <c r="A133" s="38"/>
      <c r="B133" s="39"/>
      <c r="C133" s="38"/>
      <c r="D133" s="187" t="s">
        <v>152</v>
      </c>
      <c r="E133" s="38"/>
      <c r="F133" s="188" t="s">
        <v>203</v>
      </c>
      <c r="G133" s="38"/>
      <c r="H133" s="38"/>
      <c r="I133" s="189"/>
      <c r="J133" s="38"/>
      <c r="K133" s="38"/>
      <c r="L133" s="39"/>
      <c r="M133" s="190"/>
      <c r="N133" s="191"/>
      <c r="O133" s="77"/>
      <c r="P133" s="77"/>
      <c r="Q133" s="77"/>
      <c r="R133" s="77"/>
      <c r="S133" s="77"/>
      <c r="T133" s="78"/>
      <c r="U133" s="38"/>
      <c r="V133" s="38"/>
      <c r="W133" s="38"/>
      <c r="X133" s="38"/>
      <c r="Y133" s="38"/>
      <c r="Z133" s="38"/>
      <c r="AA133" s="38"/>
      <c r="AB133" s="38"/>
      <c r="AC133" s="38"/>
      <c r="AD133" s="38"/>
      <c r="AE133" s="38"/>
      <c r="AT133" s="19" t="s">
        <v>152</v>
      </c>
      <c r="AU133" s="19" t="s">
        <v>88</v>
      </c>
    </row>
    <row r="134" s="2" customFormat="1" ht="33" customHeight="1">
      <c r="A134" s="38"/>
      <c r="B134" s="172"/>
      <c r="C134" s="173" t="s">
        <v>160</v>
      </c>
      <c r="D134" s="173" t="s">
        <v>133</v>
      </c>
      <c r="E134" s="174" t="s">
        <v>220</v>
      </c>
      <c r="F134" s="175" t="s">
        <v>221</v>
      </c>
      <c r="G134" s="176" t="s">
        <v>209</v>
      </c>
      <c r="H134" s="177">
        <v>1</v>
      </c>
      <c r="I134" s="178"/>
      <c r="J134" s="179">
        <f>ROUND(I134*H134,2)</f>
        <v>0</v>
      </c>
      <c r="K134" s="180"/>
      <c r="L134" s="39"/>
      <c r="M134" s="181" t="s">
        <v>1</v>
      </c>
      <c r="N134" s="182" t="s">
        <v>43</v>
      </c>
      <c r="O134" s="77"/>
      <c r="P134" s="183">
        <f>O134*H134</f>
        <v>0</v>
      </c>
      <c r="Q134" s="183">
        <v>0</v>
      </c>
      <c r="R134" s="183">
        <f>Q134*H134</f>
        <v>0</v>
      </c>
      <c r="S134" s="183">
        <v>0</v>
      </c>
      <c r="T134" s="184">
        <f>S134*H134</f>
        <v>0</v>
      </c>
      <c r="U134" s="38"/>
      <c r="V134" s="38"/>
      <c r="W134" s="38"/>
      <c r="X134" s="38"/>
      <c r="Y134" s="38"/>
      <c r="Z134" s="38"/>
      <c r="AA134" s="38"/>
      <c r="AB134" s="38"/>
      <c r="AC134" s="38"/>
      <c r="AD134" s="38"/>
      <c r="AE134" s="38"/>
      <c r="AR134" s="185" t="s">
        <v>149</v>
      </c>
      <c r="AT134" s="185" t="s">
        <v>133</v>
      </c>
      <c r="AU134" s="185" t="s">
        <v>88</v>
      </c>
      <c r="AY134" s="19" t="s">
        <v>130</v>
      </c>
      <c r="BE134" s="186">
        <f>IF(N134="základní",J134,0)</f>
        <v>0</v>
      </c>
      <c r="BF134" s="186">
        <f>IF(N134="snížená",J134,0)</f>
        <v>0</v>
      </c>
      <c r="BG134" s="186">
        <f>IF(N134="zákl. přenesená",J134,0)</f>
        <v>0</v>
      </c>
      <c r="BH134" s="186">
        <f>IF(N134="sníž. přenesená",J134,0)</f>
        <v>0</v>
      </c>
      <c r="BI134" s="186">
        <f>IF(N134="nulová",J134,0)</f>
        <v>0</v>
      </c>
      <c r="BJ134" s="19" t="s">
        <v>86</v>
      </c>
      <c r="BK134" s="186">
        <f>ROUND(I134*H134,2)</f>
        <v>0</v>
      </c>
      <c r="BL134" s="19" t="s">
        <v>149</v>
      </c>
      <c r="BM134" s="185" t="s">
        <v>222</v>
      </c>
    </row>
    <row r="135" s="2" customFormat="1">
      <c r="A135" s="38"/>
      <c r="B135" s="39"/>
      <c r="C135" s="38"/>
      <c r="D135" s="187" t="s">
        <v>152</v>
      </c>
      <c r="E135" s="38"/>
      <c r="F135" s="188" t="s">
        <v>203</v>
      </c>
      <c r="G135" s="38"/>
      <c r="H135" s="38"/>
      <c r="I135" s="189"/>
      <c r="J135" s="38"/>
      <c r="K135" s="38"/>
      <c r="L135" s="39"/>
      <c r="M135" s="190"/>
      <c r="N135" s="191"/>
      <c r="O135" s="77"/>
      <c r="P135" s="77"/>
      <c r="Q135" s="77"/>
      <c r="R135" s="77"/>
      <c r="S135" s="77"/>
      <c r="T135" s="78"/>
      <c r="U135" s="38"/>
      <c r="V135" s="38"/>
      <c r="W135" s="38"/>
      <c r="X135" s="38"/>
      <c r="Y135" s="38"/>
      <c r="Z135" s="38"/>
      <c r="AA135" s="38"/>
      <c r="AB135" s="38"/>
      <c r="AC135" s="38"/>
      <c r="AD135" s="38"/>
      <c r="AE135" s="38"/>
      <c r="AT135" s="19" t="s">
        <v>152</v>
      </c>
      <c r="AU135" s="19" t="s">
        <v>88</v>
      </c>
    </row>
    <row r="136" s="2" customFormat="1" ht="24.15" customHeight="1">
      <c r="A136" s="38"/>
      <c r="B136" s="172"/>
      <c r="C136" s="173" t="s">
        <v>167</v>
      </c>
      <c r="D136" s="173" t="s">
        <v>133</v>
      </c>
      <c r="E136" s="174" t="s">
        <v>223</v>
      </c>
      <c r="F136" s="175" t="s">
        <v>224</v>
      </c>
      <c r="G136" s="176" t="s">
        <v>201</v>
      </c>
      <c r="H136" s="177">
        <v>51.479999999999997</v>
      </c>
      <c r="I136" s="178"/>
      <c r="J136" s="179">
        <f>ROUND(I136*H136,2)</f>
        <v>0</v>
      </c>
      <c r="K136" s="180"/>
      <c r="L136" s="39"/>
      <c r="M136" s="181" t="s">
        <v>1</v>
      </c>
      <c r="N136" s="182" t="s">
        <v>43</v>
      </c>
      <c r="O136" s="77"/>
      <c r="P136" s="183">
        <f>O136*H136</f>
        <v>0</v>
      </c>
      <c r="Q136" s="183">
        <v>0</v>
      </c>
      <c r="R136" s="183">
        <f>Q136*H136</f>
        <v>0</v>
      </c>
      <c r="S136" s="183">
        <v>0</v>
      </c>
      <c r="T136" s="184">
        <f>S136*H136</f>
        <v>0</v>
      </c>
      <c r="U136" s="38"/>
      <c r="V136" s="38"/>
      <c r="W136" s="38"/>
      <c r="X136" s="38"/>
      <c r="Y136" s="38"/>
      <c r="Z136" s="38"/>
      <c r="AA136" s="38"/>
      <c r="AB136" s="38"/>
      <c r="AC136" s="38"/>
      <c r="AD136" s="38"/>
      <c r="AE136" s="38"/>
      <c r="AR136" s="185" t="s">
        <v>149</v>
      </c>
      <c r="AT136" s="185" t="s">
        <v>133</v>
      </c>
      <c r="AU136" s="185" t="s">
        <v>88</v>
      </c>
      <c r="AY136" s="19" t="s">
        <v>130</v>
      </c>
      <c r="BE136" s="186">
        <f>IF(N136="základní",J136,0)</f>
        <v>0</v>
      </c>
      <c r="BF136" s="186">
        <f>IF(N136="snížená",J136,0)</f>
        <v>0</v>
      </c>
      <c r="BG136" s="186">
        <f>IF(N136="zákl. přenesená",J136,0)</f>
        <v>0</v>
      </c>
      <c r="BH136" s="186">
        <f>IF(N136="sníž. přenesená",J136,0)</f>
        <v>0</v>
      </c>
      <c r="BI136" s="186">
        <f>IF(N136="nulová",J136,0)</f>
        <v>0</v>
      </c>
      <c r="BJ136" s="19" t="s">
        <v>86</v>
      </c>
      <c r="BK136" s="186">
        <f>ROUND(I136*H136,2)</f>
        <v>0</v>
      </c>
      <c r="BL136" s="19" t="s">
        <v>149</v>
      </c>
      <c r="BM136" s="185" t="s">
        <v>225</v>
      </c>
    </row>
    <row r="137" s="15" customFormat="1">
      <c r="A137" s="15"/>
      <c r="B137" s="214"/>
      <c r="C137" s="15"/>
      <c r="D137" s="187" t="s">
        <v>204</v>
      </c>
      <c r="E137" s="215" t="s">
        <v>1</v>
      </c>
      <c r="F137" s="216" t="s">
        <v>226</v>
      </c>
      <c r="G137" s="15"/>
      <c r="H137" s="215" t="s">
        <v>1</v>
      </c>
      <c r="I137" s="217"/>
      <c r="J137" s="15"/>
      <c r="K137" s="15"/>
      <c r="L137" s="214"/>
      <c r="M137" s="218"/>
      <c r="N137" s="219"/>
      <c r="O137" s="219"/>
      <c r="P137" s="219"/>
      <c r="Q137" s="219"/>
      <c r="R137" s="219"/>
      <c r="S137" s="219"/>
      <c r="T137" s="220"/>
      <c r="U137" s="15"/>
      <c r="V137" s="15"/>
      <c r="W137" s="15"/>
      <c r="X137" s="15"/>
      <c r="Y137" s="15"/>
      <c r="Z137" s="15"/>
      <c r="AA137" s="15"/>
      <c r="AB137" s="15"/>
      <c r="AC137" s="15"/>
      <c r="AD137" s="15"/>
      <c r="AE137" s="15"/>
      <c r="AT137" s="215" t="s">
        <v>204</v>
      </c>
      <c r="AU137" s="215" t="s">
        <v>88</v>
      </c>
      <c r="AV137" s="15" t="s">
        <v>86</v>
      </c>
      <c r="AW137" s="15" t="s">
        <v>33</v>
      </c>
      <c r="AX137" s="15" t="s">
        <v>78</v>
      </c>
      <c r="AY137" s="215" t="s">
        <v>130</v>
      </c>
    </row>
    <row r="138" s="13" customFormat="1">
      <c r="A138" s="13"/>
      <c r="B138" s="198"/>
      <c r="C138" s="13"/>
      <c r="D138" s="187" t="s">
        <v>204</v>
      </c>
      <c r="E138" s="199" t="s">
        <v>1</v>
      </c>
      <c r="F138" s="200" t="s">
        <v>227</v>
      </c>
      <c r="G138" s="13"/>
      <c r="H138" s="201">
        <v>51.479999999999997</v>
      </c>
      <c r="I138" s="202"/>
      <c r="J138" s="13"/>
      <c r="K138" s="13"/>
      <c r="L138" s="198"/>
      <c r="M138" s="203"/>
      <c r="N138" s="204"/>
      <c r="O138" s="204"/>
      <c r="P138" s="204"/>
      <c r="Q138" s="204"/>
      <c r="R138" s="204"/>
      <c r="S138" s="204"/>
      <c r="T138" s="205"/>
      <c r="U138" s="13"/>
      <c r="V138" s="13"/>
      <c r="W138" s="13"/>
      <c r="X138" s="13"/>
      <c r="Y138" s="13"/>
      <c r="Z138" s="13"/>
      <c r="AA138" s="13"/>
      <c r="AB138" s="13"/>
      <c r="AC138" s="13"/>
      <c r="AD138" s="13"/>
      <c r="AE138" s="13"/>
      <c r="AT138" s="199" t="s">
        <v>204</v>
      </c>
      <c r="AU138" s="199" t="s">
        <v>88</v>
      </c>
      <c r="AV138" s="13" t="s">
        <v>88</v>
      </c>
      <c r="AW138" s="13" t="s">
        <v>33</v>
      </c>
      <c r="AX138" s="13" t="s">
        <v>78</v>
      </c>
      <c r="AY138" s="199" t="s">
        <v>130</v>
      </c>
    </row>
    <row r="139" s="14" customFormat="1">
      <c r="A139" s="14"/>
      <c r="B139" s="206"/>
      <c r="C139" s="14"/>
      <c r="D139" s="187" t="s">
        <v>204</v>
      </c>
      <c r="E139" s="207" t="s">
        <v>1</v>
      </c>
      <c r="F139" s="208" t="s">
        <v>206</v>
      </c>
      <c r="G139" s="14"/>
      <c r="H139" s="209">
        <v>51.479999999999997</v>
      </c>
      <c r="I139" s="210"/>
      <c r="J139" s="14"/>
      <c r="K139" s="14"/>
      <c r="L139" s="206"/>
      <c r="M139" s="211"/>
      <c r="N139" s="212"/>
      <c r="O139" s="212"/>
      <c r="P139" s="212"/>
      <c r="Q139" s="212"/>
      <c r="R139" s="212"/>
      <c r="S139" s="212"/>
      <c r="T139" s="213"/>
      <c r="U139" s="14"/>
      <c r="V139" s="14"/>
      <c r="W139" s="14"/>
      <c r="X139" s="14"/>
      <c r="Y139" s="14"/>
      <c r="Z139" s="14"/>
      <c r="AA139" s="14"/>
      <c r="AB139" s="14"/>
      <c r="AC139" s="14"/>
      <c r="AD139" s="14"/>
      <c r="AE139" s="14"/>
      <c r="AT139" s="207" t="s">
        <v>204</v>
      </c>
      <c r="AU139" s="207" t="s">
        <v>88</v>
      </c>
      <c r="AV139" s="14" t="s">
        <v>149</v>
      </c>
      <c r="AW139" s="14" t="s">
        <v>33</v>
      </c>
      <c r="AX139" s="14" t="s">
        <v>86</v>
      </c>
      <c r="AY139" s="207" t="s">
        <v>130</v>
      </c>
    </row>
    <row r="140" s="2" customFormat="1" ht="37.8" customHeight="1">
      <c r="A140" s="38"/>
      <c r="B140" s="172"/>
      <c r="C140" s="173" t="s">
        <v>172</v>
      </c>
      <c r="D140" s="173" t="s">
        <v>133</v>
      </c>
      <c r="E140" s="174" t="s">
        <v>228</v>
      </c>
      <c r="F140" s="175" t="s">
        <v>229</v>
      </c>
      <c r="G140" s="176" t="s">
        <v>230</v>
      </c>
      <c r="H140" s="177">
        <v>10.390000000000001</v>
      </c>
      <c r="I140" s="178"/>
      <c r="J140" s="179">
        <f>ROUND(I140*H140,2)</f>
        <v>0</v>
      </c>
      <c r="K140" s="180"/>
      <c r="L140" s="39"/>
      <c r="M140" s="181" t="s">
        <v>1</v>
      </c>
      <c r="N140" s="182" t="s">
        <v>43</v>
      </c>
      <c r="O140" s="77"/>
      <c r="P140" s="183">
        <f>O140*H140</f>
        <v>0</v>
      </c>
      <c r="Q140" s="183">
        <v>0</v>
      </c>
      <c r="R140" s="183">
        <f>Q140*H140</f>
        <v>0</v>
      </c>
      <c r="S140" s="183">
        <v>0</v>
      </c>
      <c r="T140" s="184">
        <f>S140*H140</f>
        <v>0</v>
      </c>
      <c r="U140" s="38"/>
      <c r="V140" s="38"/>
      <c r="W140" s="38"/>
      <c r="X140" s="38"/>
      <c r="Y140" s="38"/>
      <c r="Z140" s="38"/>
      <c r="AA140" s="38"/>
      <c r="AB140" s="38"/>
      <c r="AC140" s="38"/>
      <c r="AD140" s="38"/>
      <c r="AE140" s="38"/>
      <c r="AR140" s="185" t="s">
        <v>149</v>
      </c>
      <c r="AT140" s="185" t="s">
        <v>133</v>
      </c>
      <c r="AU140" s="185" t="s">
        <v>88</v>
      </c>
      <c r="AY140" s="19" t="s">
        <v>130</v>
      </c>
      <c r="BE140" s="186">
        <f>IF(N140="základní",J140,0)</f>
        <v>0</v>
      </c>
      <c r="BF140" s="186">
        <f>IF(N140="snížená",J140,0)</f>
        <v>0</v>
      </c>
      <c r="BG140" s="186">
        <f>IF(N140="zákl. přenesená",J140,0)</f>
        <v>0</v>
      </c>
      <c r="BH140" s="186">
        <f>IF(N140="sníž. přenesená",J140,0)</f>
        <v>0</v>
      </c>
      <c r="BI140" s="186">
        <f>IF(N140="nulová",J140,0)</f>
        <v>0</v>
      </c>
      <c r="BJ140" s="19" t="s">
        <v>86</v>
      </c>
      <c r="BK140" s="186">
        <f>ROUND(I140*H140,2)</f>
        <v>0</v>
      </c>
      <c r="BL140" s="19" t="s">
        <v>149</v>
      </c>
      <c r="BM140" s="185" t="s">
        <v>231</v>
      </c>
    </row>
    <row r="141" s="2" customFormat="1">
      <c r="A141" s="38"/>
      <c r="B141" s="39"/>
      <c r="C141" s="38"/>
      <c r="D141" s="187" t="s">
        <v>152</v>
      </c>
      <c r="E141" s="38"/>
      <c r="F141" s="188" t="s">
        <v>232</v>
      </c>
      <c r="G141" s="38"/>
      <c r="H141" s="38"/>
      <c r="I141" s="189"/>
      <c r="J141" s="38"/>
      <c r="K141" s="38"/>
      <c r="L141" s="39"/>
      <c r="M141" s="190"/>
      <c r="N141" s="191"/>
      <c r="O141" s="77"/>
      <c r="P141" s="77"/>
      <c r="Q141" s="77"/>
      <c r="R141" s="77"/>
      <c r="S141" s="77"/>
      <c r="T141" s="78"/>
      <c r="U141" s="38"/>
      <c r="V141" s="38"/>
      <c r="W141" s="38"/>
      <c r="X141" s="38"/>
      <c r="Y141" s="38"/>
      <c r="Z141" s="38"/>
      <c r="AA141" s="38"/>
      <c r="AB141" s="38"/>
      <c r="AC141" s="38"/>
      <c r="AD141" s="38"/>
      <c r="AE141" s="38"/>
      <c r="AT141" s="19" t="s">
        <v>152</v>
      </c>
      <c r="AU141" s="19" t="s">
        <v>88</v>
      </c>
    </row>
    <row r="142" s="2" customFormat="1" ht="24.15" customHeight="1">
      <c r="A142" s="38"/>
      <c r="B142" s="172"/>
      <c r="C142" s="173" t="s">
        <v>179</v>
      </c>
      <c r="D142" s="173" t="s">
        <v>133</v>
      </c>
      <c r="E142" s="174" t="s">
        <v>233</v>
      </c>
      <c r="F142" s="175" t="s">
        <v>234</v>
      </c>
      <c r="G142" s="176" t="s">
        <v>230</v>
      </c>
      <c r="H142" s="177">
        <v>10.390000000000001</v>
      </c>
      <c r="I142" s="178"/>
      <c r="J142" s="179">
        <f>ROUND(I142*H142,2)</f>
        <v>0</v>
      </c>
      <c r="K142" s="180"/>
      <c r="L142" s="39"/>
      <c r="M142" s="181" t="s">
        <v>1</v>
      </c>
      <c r="N142" s="182" t="s">
        <v>43</v>
      </c>
      <c r="O142" s="77"/>
      <c r="P142" s="183">
        <f>O142*H142</f>
        <v>0</v>
      </c>
      <c r="Q142" s="183">
        <v>0</v>
      </c>
      <c r="R142" s="183">
        <f>Q142*H142</f>
        <v>0</v>
      </c>
      <c r="S142" s="183">
        <v>0</v>
      </c>
      <c r="T142" s="184">
        <f>S142*H142</f>
        <v>0</v>
      </c>
      <c r="U142" s="38"/>
      <c r="V142" s="38"/>
      <c r="W142" s="38"/>
      <c r="X142" s="38"/>
      <c r="Y142" s="38"/>
      <c r="Z142" s="38"/>
      <c r="AA142" s="38"/>
      <c r="AB142" s="38"/>
      <c r="AC142" s="38"/>
      <c r="AD142" s="38"/>
      <c r="AE142" s="38"/>
      <c r="AR142" s="185" t="s">
        <v>149</v>
      </c>
      <c r="AT142" s="185" t="s">
        <v>133</v>
      </c>
      <c r="AU142" s="185" t="s">
        <v>88</v>
      </c>
      <c r="AY142" s="19" t="s">
        <v>130</v>
      </c>
      <c r="BE142" s="186">
        <f>IF(N142="základní",J142,0)</f>
        <v>0</v>
      </c>
      <c r="BF142" s="186">
        <f>IF(N142="snížená",J142,0)</f>
        <v>0</v>
      </c>
      <c r="BG142" s="186">
        <f>IF(N142="zákl. přenesená",J142,0)</f>
        <v>0</v>
      </c>
      <c r="BH142" s="186">
        <f>IF(N142="sníž. přenesená",J142,0)</f>
        <v>0</v>
      </c>
      <c r="BI142" s="186">
        <f>IF(N142="nulová",J142,0)</f>
        <v>0</v>
      </c>
      <c r="BJ142" s="19" t="s">
        <v>86</v>
      </c>
      <c r="BK142" s="186">
        <f>ROUND(I142*H142,2)</f>
        <v>0</v>
      </c>
      <c r="BL142" s="19" t="s">
        <v>149</v>
      </c>
      <c r="BM142" s="185" t="s">
        <v>235</v>
      </c>
    </row>
    <row r="143" s="15" customFormat="1">
      <c r="A143" s="15"/>
      <c r="B143" s="214"/>
      <c r="C143" s="15"/>
      <c r="D143" s="187" t="s">
        <v>204</v>
      </c>
      <c r="E143" s="215" t="s">
        <v>1</v>
      </c>
      <c r="F143" s="216" t="s">
        <v>226</v>
      </c>
      <c r="G143" s="15"/>
      <c r="H143" s="215" t="s">
        <v>1</v>
      </c>
      <c r="I143" s="217"/>
      <c r="J143" s="15"/>
      <c r="K143" s="15"/>
      <c r="L143" s="214"/>
      <c r="M143" s="218"/>
      <c r="N143" s="219"/>
      <c r="O143" s="219"/>
      <c r="P143" s="219"/>
      <c r="Q143" s="219"/>
      <c r="R143" s="219"/>
      <c r="S143" s="219"/>
      <c r="T143" s="220"/>
      <c r="U143" s="15"/>
      <c r="V143" s="15"/>
      <c r="W143" s="15"/>
      <c r="X143" s="15"/>
      <c r="Y143" s="15"/>
      <c r="Z143" s="15"/>
      <c r="AA143" s="15"/>
      <c r="AB143" s="15"/>
      <c r="AC143" s="15"/>
      <c r="AD143" s="15"/>
      <c r="AE143" s="15"/>
      <c r="AT143" s="215" t="s">
        <v>204</v>
      </c>
      <c r="AU143" s="215" t="s">
        <v>88</v>
      </c>
      <c r="AV143" s="15" t="s">
        <v>86</v>
      </c>
      <c r="AW143" s="15" t="s">
        <v>33</v>
      </c>
      <c r="AX143" s="15" t="s">
        <v>78</v>
      </c>
      <c r="AY143" s="215" t="s">
        <v>130</v>
      </c>
    </row>
    <row r="144" s="13" customFormat="1">
      <c r="A144" s="13"/>
      <c r="B144" s="198"/>
      <c r="C144" s="13"/>
      <c r="D144" s="187" t="s">
        <v>204</v>
      </c>
      <c r="E144" s="199" t="s">
        <v>1</v>
      </c>
      <c r="F144" s="200" t="s">
        <v>236</v>
      </c>
      <c r="G144" s="13"/>
      <c r="H144" s="201">
        <v>6.1779999999999999</v>
      </c>
      <c r="I144" s="202"/>
      <c r="J144" s="13"/>
      <c r="K144" s="13"/>
      <c r="L144" s="198"/>
      <c r="M144" s="203"/>
      <c r="N144" s="204"/>
      <c r="O144" s="204"/>
      <c r="P144" s="204"/>
      <c r="Q144" s="204"/>
      <c r="R144" s="204"/>
      <c r="S144" s="204"/>
      <c r="T144" s="205"/>
      <c r="U144" s="13"/>
      <c r="V144" s="13"/>
      <c r="W144" s="13"/>
      <c r="X144" s="13"/>
      <c r="Y144" s="13"/>
      <c r="Z144" s="13"/>
      <c r="AA144" s="13"/>
      <c r="AB144" s="13"/>
      <c r="AC144" s="13"/>
      <c r="AD144" s="13"/>
      <c r="AE144" s="13"/>
      <c r="AT144" s="199" t="s">
        <v>204</v>
      </c>
      <c r="AU144" s="199" t="s">
        <v>88</v>
      </c>
      <c r="AV144" s="13" t="s">
        <v>88</v>
      </c>
      <c r="AW144" s="13" t="s">
        <v>33</v>
      </c>
      <c r="AX144" s="13" t="s">
        <v>78</v>
      </c>
      <c r="AY144" s="199" t="s">
        <v>130</v>
      </c>
    </row>
    <row r="145" s="13" customFormat="1">
      <c r="A145" s="13"/>
      <c r="B145" s="198"/>
      <c r="C145" s="13"/>
      <c r="D145" s="187" t="s">
        <v>204</v>
      </c>
      <c r="E145" s="199" t="s">
        <v>1</v>
      </c>
      <c r="F145" s="200" t="s">
        <v>237</v>
      </c>
      <c r="G145" s="13"/>
      <c r="H145" s="201">
        <v>4.2119999999999997</v>
      </c>
      <c r="I145" s="202"/>
      <c r="J145" s="13"/>
      <c r="K145" s="13"/>
      <c r="L145" s="198"/>
      <c r="M145" s="203"/>
      <c r="N145" s="204"/>
      <c r="O145" s="204"/>
      <c r="P145" s="204"/>
      <c r="Q145" s="204"/>
      <c r="R145" s="204"/>
      <c r="S145" s="204"/>
      <c r="T145" s="205"/>
      <c r="U145" s="13"/>
      <c r="V145" s="13"/>
      <c r="W145" s="13"/>
      <c r="X145" s="13"/>
      <c r="Y145" s="13"/>
      <c r="Z145" s="13"/>
      <c r="AA145" s="13"/>
      <c r="AB145" s="13"/>
      <c r="AC145" s="13"/>
      <c r="AD145" s="13"/>
      <c r="AE145" s="13"/>
      <c r="AT145" s="199" t="s">
        <v>204</v>
      </c>
      <c r="AU145" s="199" t="s">
        <v>88</v>
      </c>
      <c r="AV145" s="13" t="s">
        <v>88</v>
      </c>
      <c r="AW145" s="13" t="s">
        <v>33</v>
      </c>
      <c r="AX145" s="13" t="s">
        <v>78</v>
      </c>
      <c r="AY145" s="199" t="s">
        <v>130</v>
      </c>
    </row>
    <row r="146" s="14" customFormat="1">
      <c r="A146" s="14"/>
      <c r="B146" s="206"/>
      <c r="C146" s="14"/>
      <c r="D146" s="187" t="s">
        <v>204</v>
      </c>
      <c r="E146" s="207" t="s">
        <v>1</v>
      </c>
      <c r="F146" s="208" t="s">
        <v>206</v>
      </c>
      <c r="G146" s="14"/>
      <c r="H146" s="209">
        <v>10.390000000000001</v>
      </c>
      <c r="I146" s="210"/>
      <c r="J146" s="14"/>
      <c r="K146" s="14"/>
      <c r="L146" s="206"/>
      <c r="M146" s="211"/>
      <c r="N146" s="212"/>
      <c r="O146" s="212"/>
      <c r="P146" s="212"/>
      <c r="Q146" s="212"/>
      <c r="R146" s="212"/>
      <c r="S146" s="212"/>
      <c r="T146" s="213"/>
      <c r="U146" s="14"/>
      <c r="V146" s="14"/>
      <c r="W146" s="14"/>
      <c r="X146" s="14"/>
      <c r="Y146" s="14"/>
      <c r="Z146" s="14"/>
      <c r="AA146" s="14"/>
      <c r="AB146" s="14"/>
      <c r="AC146" s="14"/>
      <c r="AD146" s="14"/>
      <c r="AE146" s="14"/>
      <c r="AT146" s="207" t="s">
        <v>204</v>
      </c>
      <c r="AU146" s="207" t="s">
        <v>88</v>
      </c>
      <c r="AV146" s="14" t="s">
        <v>149</v>
      </c>
      <c r="AW146" s="14" t="s">
        <v>33</v>
      </c>
      <c r="AX146" s="14" t="s">
        <v>86</v>
      </c>
      <c r="AY146" s="207" t="s">
        <v>130</v>
      </c>
    </row>
    <row r="147" s="2" customFormat="1" ht="24.15" customHeight="1">
      <c r="A147" s="38"/>
      <c r="B147" s="172"/>
      <c r="C147" s="173" t="s">
        <v>184</v>
      </c>
      <c r="D147" s="173" t="s">
        <v>133</v>
      </c>
      <c r="E147" s="174" t="s">
        <v>238</v>
      </c>
      <c r="F147" s="175" t="s">
        <v>239</v>
      </c>
      <c r="G147" s="176" t="s">
        <v>240</v>
      </c>
      <c r="H147" s="177">
        <v>14.571</v>
      </c>
      <c r="I147" s="178"/>
      <c r="J147" s="179">
        <f>ROUND(I147*H147,2)</f>
        <v>0</v>
      </c>
      <c r="K147" s="180"/>
      <c r="L147" s="39"/>
      <c r="M147" s="181" t="s">
        <v>1</v>
      </c>
      <c r="N147" s="182" t="s">
        <v>43</v>
      </c>
      <c r="O147" s="77"/>
      <c r="P147" s="183">
        <f>O147*H147</f>
        <v>0</v>
      </c>
      <c r="Q147" s="183">
        <v>0</v>
      </c>
      <c r="R147" s="183">
        <f>Q147*H147</f>
        <v>0</v>
      </c>
      <c r="S147" s="183">
        <v>0</v>
      </c>
      <c r="T147" s="184">
        <f>S147*H147</f>
        <v>0</v>
      </c>
      <c r="U147" s="38"/>
      <c r="V147" s="38"/>
      <c r="W147" s="38"/>
      <c r="X147" s="38"/>
      <c r="Y147" s="38"/>
      <c r="Z147" s="38"/>
      <c r="AA147" s="38"/>
      <c r="AB147" s="38"/>
      <c r="AC147" s="38"/>
      <c r="AD147" s="38"/>
      <c r="AE147" s="38"/>
      <c r="AR147" s="185" t="s">
        <v>149</v>
      </c>
      <c r="AT147" s="185" t="s">
        <v>133</v>
      </c>
      <c r="AU147" s="185" t="s">
        <v>88</v>
      </c>
      <c r="AY147" s="19" t="s">
        <v>130</v>
      </c>
      <c r="BE147" s="186">
        <f>IF(N147="základní",J147,0)</f>
        <v>0</v>
      </c>
      <c r="BF147" s="186">
        <f>IF(N147="snížená",J147,0)</f>
        <v>0</v>
      </c>
      <c r="BG147" s="186">
        <f>IF(N147="zákl. přenesená",J147,0)</f>
        <v>0</v>
      </c>
      <c r="BH147" s="186">
        <f>IF(N147="sníž. přenesená",J147,0)</f>
        <v>0</v>
      </c>
      <c r="BI147" s="186">
        <f>IF(N147="nulová",J147,0)</f>
        <v>0</v>
      </c>
      <c r="BJ147" s="19" t="s">
        <v>86</v>
      </c>
      <c r="BK147" s="186">
        <f>ROUND(I147*H147,2)</f>
        <v>0</v>
      </c>
      <c r="BL147" s="19" t="s">
        <v>149</v>
      </c>
      <c r="BM147" s="185" t="s">
        <v>241</v>
      </c>
    </row>
    <row r="148" s="15" customFormat="1">
      <c r="A148" s="15"/>
      <c r="B148" s="214"/>
      <c r="C148" s="15"/>
      <c r="D148" s="187" t="s">
        <v>204</v>
      </c>
      <c r="E148" s="215" t="s">
        <v>1</v>
      </c>
      <c r="F148" s="216" t="s">
        <v>226</v>
      </c>
      <c r="G148" s="15"/>
      <c r="H148" s="215" t="s">
        <v>1</v>
      </c>
      <c r="I148" s="217"/>
      <c r="J148" s="15"/>
      <c r="K148" s="15"/>
      <c r="L148" s="214"/>
      <c r="M148" s="218"/>
      <c r="N148" s="219"/>
      <c r="O148" s="219"/>
      <c r="P148" s="219"/>
      <c r="Q148" s="219"/>
      <c r="R148" s="219"/>
      <c r="S148" s="219"/>
      <c r="T148" s="220"/>
      <c r="U148" s="15"/>
      <c r="V148" s="15"/>
      <c r="W148" s="15"/>
      <c r="X148" s="15"/>
      <c r="Y148" s="15"/>
      <c r="Z148" s="15"/>
      <c r="AA148" s="15"/>
      <c r="AB148" s="15"/>
      <c r="AC148" s="15"/>
      <c r="AD148" s="15"/>
      <c r="AE148" s="15"/>
      <c r="AT148" s="215" t="s">
        <v>204</v>
      </c>
      <c r="AU148" s="215" t="s">
        <v>88</v>
      </c>
      <c r="AV148" s="15" t="s">
        <v>86</v>
      </c>
      <c r="AW148" s="15" t="s">
        <v>33</v>
      </c>
      <c r="AX148" s="15" t="s">
        <v>78</v>
      </c>
      <c r="AY148" s="215" t="s">
        <v>130</v>
      </c>
    </row>
    <row r="149" s="13" customFormat="1">
      <c r="A149" s="13"/>
      <c r="B149" s="198"/>
      <c r="C149" s="13"/>
      <c r="D149" s="187" t="s">
        <v>204</v>
      </c>
      <c r="E149" s="199" t="s">
        <v>1</v>
      </c>
      <c r="F149" s="200" t="s">
        <v>242</v>
      </c>
      <c r="G149" s="13"/>
      <c r="H149" s="201">
        <v>4.633</v>
      </c>
      <c r="I149" s="202"/>
      <c r="J149" s="13"/>
      <c r="K149" s="13"/>
      <c r="L149" s="198"/>
      <c r="M149" s="203"/>
      <c r="N149" s="204"/>
      <c r="O149" s="204"/>
      <c r="P149" s="204"/>
      <c r="Q149" s="204"/>
      <c r="R149" s="204"/>
      <c r="S149" s="204"/>
      <c r="T149" s="205"/>
      <c r="U149" s="13"/>
      <c r="V149" s="13"/>
      <c r="W149" s="13"/>
      <c r="X149" s="13"/>
      <c r="Y149" s="13"/>
      <c r="Z149" s="13"/>
      <c r="AA149" s="13"/>
      <c r="AB149" s="13"/>
      <c r="AC149" s="13"/>
      <c r="AD149" s="13"/>
      <c r="AE149" s="13"/>
      <c r="AT149" s="199" t="s">
        <v>204</v>
      </c>
      <c r="AU149" s="199" t="s">
        <v>88</v>
      </c>
      <c r="AV149" s="13" t="s">
        <v>88</v>
      </c>
      <c r="AW149" s="13" t="s">
        <v>33</v>
      </c>
      <c r="AX149" s="13" t="s">
        <v>78</v>
      </c>
      <c r="AY149" s="199" t="s">
        <v>130</v>
      </c>
    </row>
    <row r="150" s="13" customFormat="1">
      <c r="A150" s="13"/>
      <c r="B150" s="198"/>
      <c r="C150" s="13"/>
      <c r="D150" s="187" t="s">
        <v>204</v>
      </c>
      <c r="E150" s="199" t="s">
        <v>1</v>
      </c>
      <c r="F150" s="200" t="s">
        <v>243</v>
      </c>
      <c r="G150" s="13"/>
      <c r="H150" s="201">
        <v>3.1589999999999998</v>
      </c>
      <c r="I150" s="202"/>
      <c r="J150" s="13"/>
      <c r="K150" s="13"/>
      <c r="L150" s="198"/>
      <c r="M150" s="203"/>
      <c r="N150" s="204"/>
      <c r="O150" s="204"/>
      <c r="P150" s="204"/>
      <c r="Q150" s="204"/>
      <c r="R150" s="204"/>
      <c r="S150" s="204"/>
      <c r="T150" s="205"/>
      <c r="U150" s="13"/>
      <c r="V150" s="13"/>
      <c r="W150" s="13"/>
      <c r="X150" s="13"/>
      <c r="Y150" s="13"/>
      <c r="Z150" s="13"/>
      <c r="AA150" s="13"/>
      <c r="AB150" s="13"/>
      <c r="AC150" s="13"/>
      <c r="AD150" s="13"/>
      <c r="AE150" s="13"/>
      <c r="AT150" s="199" t="s">
        <v>204</v>
      </c>
      <c r="AU150" s="199" t="s">
        <v>88</v>
      </c>
      <c r="AV150" s="13" t="s">
        <v>88</v>
      </c>
      <c r="AW150" s="13" t="s">
        <v>33</v>
      </c>
      <c r="AX150" s="13" t="s">
        <v>78</v>
      </c>
      <c r="AY150" s="199" t="s">
        <v>130</v>
      </c>
    </row>
    <row r="151" s="14" customFormat="1">
      <c r="A151" s="14"/>
      <c r="B151" s="206"/>
      <c r="C151" s="14"/>
      <c r="D151" s="187" t="s">
        <v>204</v>
      </c>
      <c r="E151" s="207" t="s">
        <v>1</v>
      </c>
      <c r="F151" s="208" t="s">
        <v>206</v>
      </c>
      <c r="G151" s="14"/>
      <c r="H151" s="209">
        <v>7.7919999999999998</v>
      </c>
      <c r="I151" s="210"/>
      <c r="J151" s="14"/>
      <c r="K151" s="14"/>
      <c r="L151" s="206"/>
      <c r="M151" s="211"/>
      <c r="N151" s="212"/>
      <c r="O151" s="212"/>
      <c r="P151" s="212"/>
      <c r="Q151" s="212"/>
      <c r="R151" s="212"/>
      <c r="S151" s="212"/>
      <c r="T151" s="213"/>
      <c r="U151" s="14"/>
      <c r="V151" s="14"/>
      <c r="W151" s="14"/>
      <c r="X151" s="14"/>
      <c r="Y151" s="14"/>
      <c r="Z151" s="14"/>
      <c r="AA151" s="14"/>
      <c r="AB151" s="14"/>
      <c r="AC151" s="14"/>
      <c r="AD151" s="14"/>
      <c r="AE151" s="14"/>
      <c r="AT151" s="207" t="s">
        <v>204</v>
      </c>
      <c r="AU151" s="207" t="s">
        <v>88</v>
      </c>
      <c r="AV151" s="14" t="s">
        <v>149</v>
      </c>
      <c r="AW151" s="14" t="s">
        <v>33</v>
      </c>
      <c r="AX151" s="14" t="s">
        <v>78</v>
      </c>
      <c r="AY151" s="207" t="s">
        <v>130</v>
      </c>
    </row>
    <row r="152" s="13" customFormat="1">
      <c r="A152" s="13"/>
      <c r="B152" s="198"/>
      <c r="C152" s="13"/>
      <c r="D152" s="187" t="s">
        <v>204</v>
      </c>
      <c r="E152" s="199" t="s">
        <v>1</v>
      </c>
      <c r="F152" s="200" t="s">
        <v>244</v>
      </c>
      <c r="G152" s="13"/>
      <c r="H152" s="201">
        <v>14.571</v>
      </c>
      <c r="I152" s="202"/>
      <c r="J152" s="13"/>
      <c r="K152" s="13"/>
      <c r="L152" s="198"/>
      <c r="M152" s="203"/>
      <c r="N152" s="204"/>
      <c r="O152" s="204"/>
      <c r="P152" s="204"/>
      <c r="Q152" s="204"/>
      <c r="R152" s="204"/>
      <c r="S152" s="204"/>
      <c r="T152" s="205"/>
      <c r="U152" s="13"/>
      <c r="V152" s="13"/>
      <c r="W152" s="13"/>
      <c r="X152" s="13"/>
      <c r="Y152" s="13"/>
      <c r="Z152" s="13"/>
      <c r="AA152" s="13"/>
      <c r="AB152" s="13"/>
      <c r="AC152" s="13"/>
      <c r="AD152" s="13"/>
      <c r="AE152" s="13"/>
      <c r="AT152" s="199" t="s">
        <v>204</v>
      </c>
      <c r="AU152" s="199" t="s">
        <v>88</v>
      </c>
      <c r="AV152" s="13" t="s">
        <v>88</v>
      </c>
      <c r="AW152" s="13" t="s">
        <v>33</v>
      </c>
      <c r="AX152" s="13" t="s">
        <v>86</v>
      </c>
      <c r="AY152" s="199" t="s">
        <v>130</v>
      </c>
    </row>
    <row r="153" s="2" customFormat="1" ht="37.8" customHeight="1">
      <c r="A153" s="38"/>
      <c r="B153" s="172"/>
      <c r="C153" s="173" t="s">
        <v>188</v>
      </c>
      <c r="D153" s="173" t="s">
        <v>133</v>
      </c>
      <c r="E153" s="174" t="s">
        <v>245</v>
      </c>
      <c r="F153" s="175" t="s">
        <v>246</v>
      </c>
      <c r="G153" s="176" t="s">
        <v>247</v>
      </c>
      <c r="H153" s="177">
        <v>46.799999999999997</v>
      </c>
      <c r="I153" s="178"/>
      <c r="J153" s="179">
        <f>ROUND(I153*H153,2)</f>
        <v>0</v>
      </c>
      <c r="K153" s="180"/>
      <c r="L153" s="39"/>
      <c r="M153" s="181" t="s">
        <v>1</v>
      </c>
      <c r="N153" s="182" t="s">
        <v>43</v>
      </c>
      <c r="O153" s="77"/>
      <c r="P153" s="183">
        <f>O153*H153</f>
        <v>0</v>
      </c>
      <c r="Q153" s="183">
        <v>0</v>
      </c>
      <c r="R153" s="183">
        <f>Q153*H153</f>
        <v>0</v>
      </c>
      <c r="S153" s="183">
        <v>0</v>
      </c>
      <c r="T153" s="184">
        <f>S153*H153</f>
        <v>0</v>
      </c>
      <c r="U153" s="38"/>
      <c r="V153" s="38"/>
      <c r="W153" s="38"/>
      <c r="X153" s="38"/>
      <c r="Y153" s="38"/>
      <c r="Z153" s="38"/>
      <c r="AA153" s="38"/>
      <c r="AB153" s="38"/>
      <c r="AC153" s="38"/>
      <c r="AD153" s="38"/>
      <c r="AE153" s="38"/>
      <c r="AR153" s="185" t="s">
        <v>149</v>
      </c>
      <c r="AT153" s="185" t="s">
        <v>133</v>
      </c>
      <c r="AU153" s="185" t="s">
        <v>88</v>
      </c>
      <c r="AY153" s="19" t="s">
        <v>130</v>
      </c>
      <c r="BE153" s="186">
        <f>IF(N153="základní",J153,0)</f>
        <v>0</v>
      </c>
      <c r="BF153" s="186">
        <f>IF(N153="snížená",J153,0)</f>
        <v>0</v>
      </c>
      <c r="BG153" s="186">
        <f>IF(N153="zákl. přenesená",J153,0)</f>
        <v>0</v>
      </c>
      <c r="BH153" s="186">
        <f>IF(N153="sníž. přenesená",J153,0)</f>
        <v>0</v>
      </c>
      <c r="BI153" s="186">
        <f>IF(N153="nulová",J153,0)</f>
        <v>0</v>
      </c>
      <c r="BJ153" s="19" t="s">
        <v>86</v>
      </c>
      <c r="BK153" s="186">
        <f>ROUND(I153*H153,2)</f>
        <v>0</v>
      </c>
      <c r="BL153" s="19" t="s">
        <v>149</v>
      </c>
      <c r="BM153" s="185" t="s">
        <v>248</v>
      </c>
    </row>
    <row r="154" s="15" customFormat="1">
      <c r="A154" s="15"/>
      <c r="B154" s="214"/>
      <c r="C154" s="15"/>
      <c r="D154" s="187" t="s">
        <v>204</v>
      </c>
      <c r="E154" s="215" t="s">
        <v>1</v>
      </c>
      <c r="F154" s="216" t="s">
        <v>226</v>
      </c>
      <c r="G154" s="15"/>
      <c r="H154" s="215" t="s">
        <v>1</v>
      </c>
      <c r="I154" s="217"/>
      <c r="J154" s="15"/>
      <c r="K154" s="15"/>
      <c r="L154" s="214"/>
      <c r="M154" s="218"/>
      <c r="N154" s="219"/>
      <c r="O154" s="219"/>
      <c r="P154" s="219"/>
      <c r="Q154" s="219"/>
      <c r="R154" s="219"/>
      <c r="S154" s="219"/>
      <c r="T154" s="220"/>
      <c r="U154" s="15"/>
      <c r="V154" s="15"/>
      <c r="W154" s="15"/>
      <c r="X154" s="15"/>
      <c r="Y154" s="15"/>
      <c r="Z154" s="15"/>
      <c r="AA154" s="15"/>
      <c r="AB154" s="15"/>
      <c r="AC154" s="15"/>
      <c r="AD154" s="15"/>
      <c r="AE154" s="15"/>
      <c r="AT154" s="215" t="s">
        <v>204</v>
      </c>
      <c r="AU154" s="215" t="s">
        <v>88</v>
      </c>
      <c r="AV154" s="15" t="s">
        <v>86</v>
      </c>
      <c r="AW154" s="15" t="s">
        <v>33</v>
      </c>
      <c r="AX154" s="15" t="s">
        <v>78</v>
      </c>
      <c r="AY154" s="215" t="s">
        <v>130</v>
      </c>
    </row>
    <row r="155" s="13" customFormat="1">
      <c r="A155" s="13"/>
      <c r="B155" s="198"/>
      <c r="C155" s="13"/>
      <c r="D155" s="187" t="s">
        <v>204</v>
      </c>
      <c r="E155" s="199" t="s">
        <v>1</v>
      </c>
      <c r="F155" s="200" t="s">
        <v>249</v>
      </c>
      <c r="G155" s="13"/>
      <c r="H155" s="201">
        <v>46.799999999999997</v>
      </c>
      <c r="I155" s="202"/>
      <c r="J155" s="13"/>
      <c r="K155" s="13"/>
      <c r="L155" s="198"/>
      <c r="M155" s="203"/>
      <c r="N155" s="204"/>
      <c r="O155" s="204"/>
      <c r="P155" s="204"/>
      <c r="Q155" s="204"/>
      <c r="R155" s="204"/>
      <c r="S155" s="204"/>
      <c r="T155" s="205"/>
      <c r="U155" s="13"/>
      <c r="V155" s="13"/>
      <c r="W155" s="13"/>
      <c r="X155" s="13"/>
      <c r="Y155" s="13"/>
      <c r="Z155" s="13"/>
      <c r="AA155" s="13"/>
      <c r="AB155" s="13"/>
      <c r="AC155" s="13"/>
      <c r="AD155" s="13"/>
      <c r="AE155" s="13"/>
      <c r="AT155" s="199" t="s">
        <v>204</v>
      </c>
      <c r="AU155" s="199" t="s">
        <v>88</v>
      </c>
      <c r="AV155" s="13" t="s">
        <v>88</v>
      </c>
      <c r="AW155" s="13" t="s">
        <v>33</v>
      </c>
      <c r="AX155" s="13" t="s">
        <v>78</v>
      </c>
      <c r="AY155" s="199" t="s">
        <v>130</v>
      </c>
    </row>
    <row r="156" s="14" customFormat="1">
      <c r="A156" s="14"/>
      <c r="B156" s="206"/>
      <c r="C156" s="14"/>
      <c r="D156" s="187" t="s">
        <v>204</v>
      </c>
      <c r="E156" s="207" t="s">
        <v>1</v>
      </c>
      <c r="F156" s="208" t="s">
        <v>206</v>
      </c>
      <c r="G156" s="14"/>
      <c r="H156" s="209">
        <v>46.799999999999997</v>
      </c>
      <c r="I156" s="210"/>
      <c r="J156" s="14"/>
      <c r="K156" s="14"/>
      <c r="L156" s="206"/>
      <c r="M156" s="211"/>
      <c r="N156" s="212"/>
      <c r="O156" s="212"/>
      <c r="P156" s="212"/>
      <c r="Q156" s="212"/>
      <c r="R156" s="212"/>
      <c r="S156" s="212"/>
      <c r="T156" s="213"/>
      <c r="U156" s="14"/>
      <c r="V156" s="14"/>
      <c r="W156" s="14"/>
      <c r="X156" s="14"/>
      <c r="Y156" s="14"/>
      <c r="Z156" s="14"/>
      <c r="AA156" s="14"/>
      <c r="AB156" s="14"/>
      <c r="AC156" s="14"/>
      <c r="AD156" s="14"/>
      <c r="AE156" s="14"/>
      <c r="AT156" s="207" t="s">
        <v>204</v>
      </c>
      <c r="AU156" s="207" t="s">
        <v>88</v>
      </c>
      <c r="AV156" s="14" t="s">
        <v>149</v>
      </c>
      <c r="AW156" s="14" t="s">
        <v>33</v>
      </c>
      <c r="AX156" s="14" t="s">
        <v>86</v>
      </c>
      <c r="AY156" s="207" t="s">
        <v>130</v>
      </c>
    </row>
    <row r="157" s="2" customFormat="1" ht="16.5" customHeight="1">
      <c r="A157" s="38"/>
      <c r="B157" s="172"/>
      <c r="C157" s="221" t="s">
        <v>8</v>
      </c>
      <c r="D157" s="221" t="s">
        <v>250</v>
      </c>
      <c r="E157" s="222" t="s">
        <v>251</v>
      </c>
      <c r="F157" s="223" t="s">
        <v>252</v>
      </c>
      <c r="G157" s="224" t="s">
        <v>230</v>
      </c>
      <c r="H157" s="225">
        <v>5.242</v>
      </c>
      <c r="I157" s="226"/>
      <c r="J157" s="227">
        <f>ROUND(I157*H157,2)</f>
        <v>0</v>
      </c>
      <c r="K157" s="228"/>
      <c r="L157" s="229"/>
      <c r="M157" s="230" t="s">
        <v>1</v>
      </c>
      <c r="N157" s="231" t="s">
        <v>43</v>
      </c>
      <c r="O157" s="77"/>
      <c r="P157" s="183">
        <f>O157*H157</f>
        <v>0</v>
      </c>
      <c r="Q157" s="183">
        <v>0.22</v>
      </c>
      <c r="R157" s="183">
        <f>Q157*H157</f>
        <v>1.15324</v>
      </c>
      <c r="S157" s="183">
        <v>0</v>
      </c>
      <c r="T157" s="184">
        <f>S157*H157</f>
        <v>0</v>
      </c>
      <c r="U157" s="38"/>
      <c r="V157" s="38"/>
      <c r="W157" s="38"/>
      <c r="X157" s="38"/>
      <c r="Y157" s="38"/>
      <c r="Z157" s="38"/>
      <c r="AA157" s="38"/>
      <c r="AB157" s="38"/>
      <c r="AC157" s="38"/>
      <c r="AD157" s="38"/>
      <c r="AE157" s="38"/>
      <c r="AR157" s="185" t="s">
        <v>172</v>
      </c>
      <c r="AT157" s="185" t="s">
        <v>250</v>
      </c>
      <c r="AU157" s="185" t="s">
        <v>88</v>
      </c>
      <c r="AY157" s="19" t="s">
        <v>130</v>
      </c>
      <c r="BE157" s="186">
        <f>IF(N157="základní",J157,0)</f>
        <v>0</v>
      </c>
      <c r="BF157" s="186">
        <f>IF(N157="snížená",J157,0)</f>
        <v>0</v>
      </c>
      <c r="BG157" s="186">
        <f>IF(N157="zákl. přenesená",J157,0)</f>
        <v>0</v>
      </c>
      <c r="BH157" s="186">
        <f>IF(N157="sníž. přenesená",J157,0)</f>
        <v>0</v>
      </c>
      <c r="BI157" s="186">
        <f>IF(N157="nulová",J157,0)</f>
        <v>0</v>
      </c>
      <c r="BJ157" s="19" t="s">
        <v>86</v>
      </c>
      <c r="BK157" s="186">
        <f>ROUND(I157*H157,2)</f>
        <v>0</v>
      </c>
      <c r="BL157" s="19" t="s">
        <v>149</v>
      </c>
      <c r="BM157" s="185" t="s">
        <v>253</v>
      </c>
    </row>
    <row r="158" s="15" customFormat="1">
      <c r="A158" s="15"/>
      <c r="B158" s="214"/>
      <c r="C158" s="15"/>
      <c r="D158" s="187" t="s">
        <v>204</v>
      </c>
      <c r="E158" s="215" t="s">
        <v>1</v>
      </c>
      <c r="F158" s="216" t="s">
        <v>226</v>
      </c>
      <c r="G158" s="15"/>
      <c r="H158" s="215" t="s">
        <v>1</v>
      </c>
      <c r="I158" s="217"/>
      <c r="J158" s="15"/>
      <c r="K158" s="15"/>
      <c r="L158" s="214"/>
      <c r="M158" s="218"/>
      <c r="N158" s="219"/>
      <c r="O158" s="219"/>
      <c r="P158" s="219"/>
      <c r="Q158" s="219"/>
      <c r="R158" s="219"/>
      <c r="S158" s="219"/>
      <c r="T158" s="220"/>
      <c r="U158" s="15"/>
      <c r="V158" s="15"/>
      <c r="W158" s="15"/>
      <c r="X158" s="15"/>
      <c r="Y158" s="15"/>
      <c r="Z158" s="15"/>
      <c r="AA158" s="15"/>
      <c r="AB158" s="15"/>
      <c r="AC158" s="15"/>
      <c r="AD158" s="15"/>
      <c r="AE158" s="15"/>
      <c r="AT158" s="215" t="s">
        <v>204</v>
      </c>
      <c r="AU158" s="215" t="s">
        <v>88</v>
      </c>
      <c r="AV158" s="15" t="s">
        <v>86</v>
      </c>
      <c r="AW158" s="15" t="s">
        <v>33</v>
      </c>
      <c r="AX158" s="15" t="s">
        <v>78</v>
      </c>
      <c r="AY158" s="215" t="s">
        <v>130</v>
      </c>
    </row>
    <row r="159" s="13" customFormat="1">
      <c r="A159" s="13"/>
      <c r="B159" s="198"/>
      <c r="C159" s="13"/>
      <c r="D159" s="187" t="s">
        <v>204</v>
      </c>
      <c r="E159" s="199" t="s">
        <v>1</v>
      </c>
      <c r="F159" s="200" t="s">
        <v>249</v>
      </c>
      <c r="G159" s="13"/>
      <c r="H159" s="201">
        <v>46.799999999999997</v>
      </c>
      <c r="I159" s="202"/>
      <c r="J159" s="13"/>
      <c r="K159" s="13"/>
      <c r="L159" s="198"/>
      <c r="M159" s="203"/>
      <c r="N159" s="204"/>
      <c r="O159" s="204"/>
      <c r="P159" s="204"/>
      <c r="Q159" s="204"/>
      <c r="R159" s="204"/>
      <c r="S159" s="204"/>
      <c r="T159" s="205"/>
      <c r="U159" s="13"/>
      <c r="V159" s="13"/>
      <c r="W159" s="13"/>
      <c r="X159" s="13"/>
      <c r="Y159" s="13"/>
      <c r="Z159" s="13"/>
      <c r="AA159" s="13"/>
      <c r="AB159" s="13"/>
      <c r="AC159" s="13"/>
      <c r="AD159" s="13"/>
      <c r="AE159" s="13"/>
      <c r="AT159" s="199" t="s">
        <v>204</v>
      </c>
      <c r="AU159" s="199" t="s">
        <v>88</v>
      </c>
      <c r="AV159" s="13" t="s">
        <v>88</v>
      </c>
      <c r="AW159" s="13" t="s">
        <v>33</v>
      </c>
      <c r="AX159" s="13" t="s">
        <v>78</v>
      </c>
      <c r="AY159" s="199" t="s">
        <v>130</v>
      </c>
    </row>
    <row r="160" s="14" customFormat="1">
      <c r="A160" s="14"/>
      <c r="B160" s="206"/>
      <c r="C160" s="14"/>
      <c r="D160" s="187" t="s">
        <v>204</v>
      </c>
      <c r="E160" s="207" t="s">
        <v>1</v>
      </c>
      <c r="F160" s="208" t="s">
        <v>206</v>
      </c>
      <c r="G160" s="14"/>
      <c r="H160" s="209">
        <v>46.799999999999997</v>
      </c>
      <c r="I160" s="210"/>
      <c r="J160" s="14"/>
      <c r="K160" s="14"/>
      <c r="L160" s="206"/>
      <c r="M160" s="211"/>
      <c r="N160" s="212"/>
      <c r="O160" s="212"/>
      <c r="P160" s="212"/>
      <c r="Q160" s="212"/>
      <c r="R160" s="212"/>
      <c r="S160" s="212"/>
      <c r="T160" s="213"/>
      <c r="U160" s="14"/>
      <c r="V160" s="14"/>
      <c r="W160" s="14"/>
      <c r="X160" s="14"/>
      <c r="Y160" s="14"/>
      <c r="Z160" s="14"/>
      <c r="AA160" s="14"/>
      <c r="AB160" s="14"/>
      <c r="AC160" s="14"/>
      <c r="AD160" s="14"/>
      <c r="AE160" s="14"/>
      <c r="AT160" s="207" t="s">
        <v>204</v>
      </c>
      <c r="AU160" s="207" t="s">
        <v>88</v>
      </c>
      <c r="AV160" s="14" t="s">
        <v>149</v>
      </c>
      <c r="AW160" s="14" t="s">
        <v>33</v>
      </c>
      <c r="AX160" s="14" t="s">
        <v>78</v>
      </c>
      <c r="AY160" s="207" t="s">
        <v>130</v>
      </c>
    </row>
    <row r="161" s="13" customFormat="1">
      <c r="A161" s="13"/>
      <c r="B161" s="198"/>
      <c r="C161" s="13"/>
      <c r="D161" s="187" t="s">
        <v>204</v>
      </c>
      <c r="E161" s="199" t="s">
        <v>1</v>
      </c>
      <c r="F161" s="200" t="s">
        <v>254</v>
      </c>
      <c r="G161" s="13"/>
      <c r="H161" s="201">
        <v>5.242</v>
      </c>
      <c r="I161" s="202"/>
      <c r="J161" s="13"/>
      <c r="K161" s="13"/>
      <c r="L161" s="198"/>
      <c r="M161" s="203"/>
      <c r="N161" s="204"/>
      <c r="O161" s="204"/>
      <c r="P161" s="204"/>
      <c r="Q161" s="204"/>
      <c r="R161" s="204"/>
      <c r="S161" s="204"/>
      <c r="T161" s="205"/>
      <c r="U161" s="13"/>
      <c r="V161" s="13"/>
      <c r="W161" s="13"/>
      <c r="X161" s="13"/>
      <c r="Y161" s="13"/>
      <c r="Z161" s="13"/>
      <c r="AA161" s="13"/>
      <c r="AB161" s="13"/>
      <c r="AC161" s="13"/>
      <c r="AD161" s="13"/>
      <c r="AE161" s="13"/>
      <c r="AT161" s="199" t="s">
        <v>204</v>
      </c>
      <c r="AU161" s="199" t="s">
        <v>88</v>
      </c>
      <c r="AV161" s="13" t="s">
        <v>88</v>
      </c>
      <c r="AW161" s="13" t="s">
        <v>33</v>
      </c>
      <c r="AX161" s="13" t="s">
        <v>86</v>
      </c>
      <c r="AY161" s="199" t="s">
        <v>130</v>
      </c>
    </row>
    <row r="162" s="2" customFormat="1" ht="24.15" customHeight="1">
      <c r="A162" s="38"/>
      <c r="B162" s="172"/>
      <c r="C162" s="173" t="s">
        <v>255</v>
      </c>
      <c r="D162" s="173" t="s">
        <v>133</v>
      </c>
      <c r="E162" s="174" t="s">
        <v>256</v>
      </c>
      <c r="F162" s="175" t="s">
        <v>257</v>
      </c>
      <c r="G162" s="176" t="s">
        <v>209</v>
      </c>
      <c r="H162" s="177">
        <v>100</v>
      </c>
      <c r="I162" s="178"/>
      <c r="J162" s="179">
        <f>ROUND(I162*H162,2)</f>
        <v>0</v>
      </c>
      <c r="K162" s="180"/>
      <c r="L162" s="39"/>
      <c r="M162" s="181" t="s">
        <v>1</v>
      </c>
      <c r="N162" s="182" t="s">
        <v>43</v>
      </c>
      <c r="O162" s="77"/>
      <c r="P162" s="183">
        <f>O162*H162</f>
        <v>0</v>
      </c>
      <c r="Q162" s="183">
        <v>0</v>
      </c>
      <c r="R162" s="183">
        <f>Q162*H162</f>
        <v>0</v>
      </c>
      <c r="S162" s="183">
        <v>0</v>
      </c>
      <c r="T162" s="184">
        <f>S162*H162</f>
        <v>0</v>
      </c>
      <c r="U162" s="38"/>
      <c r="V162" s="38"/>
      <c r="W162" s="38"/>
      <c r="X162" s="38"/>
      <c r="Y162" s="38"/>
      <c r="Z162" s="38"/>
      <c r="AA162" s="38"/>
      <c r="AB162" s="38"/>
      <c r="AC162" s="38"/>
      <c r="AD162" s="38"/>
      <c r="AE162" s="38"/>
      <c r="AR162" s="185" t="s">
        <v>149</v>
      </c>
      <c r="AT162" s="185" t="s">
        <v>133</v>
      </c>
      <c r="AU162" s="185" t="s">
        <v>88</v>
      </c>
      <c r="AY162" s="19" t="s">
        <v>130</v>
      </c>
      <c r="BE162" s="186">
        <f>IF(N162="základní",J162,0)</f>
        <v>0</v>
      </c>
      <c r="BF162" s="186">
        <f>IF(N162="snížená",J162,0)</f>
        <v>0</v>
      </c>
      <c r="BG162" s="186">
        <f>IF(N162="zákl. přenesená",J162,0)</f>
        <v>0</v>
      </c>
      <c r="BH162" s="186">
        <f>IF(N162="sníž. přenesená",J162,0)</f>
        <v>0</v>
      </c>
      <c r="BI162" s="186">
        <f>IF(N162="nulová",J162,0)</f>
        <v>0</v>
      </c>
      <c r="BJ162" s="19" t="s">
        <v>86</v>
      </c>
      <c r="BK162" s="186">
        <f>ROUND(I162*H162,2)</f>
        <v>0</v>
      </c>
      <c r="BL162" s="19" t="s">
        <v>149</v>
      </c>
      <c r="BM162" s="185" t="s">
        <v>258</v>
      </c>
    </row>
    <row r="163" s="2" customFormat="1" ht="16.5" customHeight="1">
      <c r="A163" s="38"/>
      <c r="B163" s="172"/>
      <c r="C163" s="221" t="s">
        <v>259</v>
      </c>
      <c r="D163" s="221" t="s">
        <v>250</v>
      </c>
      <c r="E163" s="222" t="s">
        <v>260</v>
      </c>
      <c r="F163" s="223" t="s">
        <v>261</v>
      </c>
      <c r="G163" s="224" t="s">
        <v>209</v>
      </c>
      <c r="H163" s="225">
        <v>100</v>
      </c>
      <c r="I163" s="226"/>
      <c r="J163" s="227">
        <f>ROUND(I163*H163,2)</f>
        <v>0</v>
      </c>
      <c r="K163" s="228"/>
      <c r="L163" s="229"/>
      <c r="M163" s="230" t="s">
        <v>1</v>
      </c>
      <c r="N163" s="231" t="s">
        <v>43</v>
      </c>
      <c r="O163" s="77"/>
      <c r="P163" s="183">
        <f>O163*H163</f>
        <v>0</v>
      </c>
      <c r="Q163" s="183">
        <v>0.040000000000000001</v>
      </c>
      <c r="R163" s="183">
        <f>Q163*H163</f>
        <v>4</v>
      </c>
      <c r="S163" s="183">
        <v>0</v>
      </c>
      <c r="T163" s="184">
        <f>S163*H163</f>
        <v>0</v>
      </c>
      <c r="U163" s="38"/>
      <c r="V163" s="38"/>
      <c r="W163" s="38"/>
      <c r="X163" s="38"/>
      <c r="Y163" s="38"/>
      <c r="Z163" s="38"/>
      <c r="AA163" s="38"/>
      <c r="AB163" s="38"/>
      <c r="AC163" s="38"/>
      <c r="AD163" s="38"/>
      <c r="AE163" s="38"/>
      <c r="AR163" s="185" t="s">
        <v>172</v>
      </c>
      <c r="AT163" s="185" t="s">
        <v>250</v>
      </c>
      <c r="AU163" s="185" t="s">
        <v>88</v>
      </c>
      <c r="AY163" s="19" t="s">
        <v>130</v>
      </c>
      <c r="BE163" s="186">
        <f>IF(N163="základní",J163,0)</f>
        <v>0</v>
      </c>
      <c r="BF163" s="186">
        <f>IF(N163="snížená",J163,0)</f>
        <v>0</v>
      </c>
      <c r="BG163" s="186">
        <f>IF(N163="zákl. přenesená",J163,0)</f>
        <v>0</v>
      </c>
      <c r="BH163" s="186">
        <f>IF(N163="sníž. přenesená",J163,0)</f>
        <v>0</v>
      </c>
      <c r="BI163" s="186">
        <f>IF(N163="nulová",J163,0)</f>
        <v>0</v>
      </c>
      <c r="BJ163" s="19" t="s">
        <v>86</v>
      </c>
      <c r="BK163" s="186">
        <f>ROUND(I163*H163,2)</f>
        <v>0</v>
      </c>
      <c r="BL163" s="19" t="s">
        <v>149</v>
      </c>
      <c r="BM163" s="185" t="s">
        <v>262</v>
      </c>
    </row>
    <row r="164" s="13" customFormat="1">
      <c r="A164" s="13"/>
      <c r="B164" s="198"/>
      <c r="C164" s="13"/>
      <c r="D164" s="187" t="s">
        <v>204</v>
      </c>
      <c r="E164" s="199" t="s">
        <v>1</v>
      </c>
      <c r="F164" s="200" t="s">
        <v>263</v>
      </c>
      <c r="G164" s="13"/>
      <c r="H164" s="201">
        <v>100</v>
      </c>
      <c r="I164" s="202"/>
      <c r="J164" s="13"/>
      <c r="K164" s="13"/>
      <c r="L164" s="198"/>
      <c r="M164" s="203"/>
      <c r="N164" s="204"/>
      <c r="O164" s="204"/>
      <c r="P164" s="204"/>
      <c r="Q164" s="204"/>
      <c r="R164" s="204"/>
      <c r="S164" s="204"/>
      <c r="T164" s="205"/>
      <c r="U164" s="13"/>
      <c r="V164" s="13"/>
      <c r="W164" s="13"/>
      <c r="X164" s="13"/>
      <c r="Y164" s="13"/>
      <c r="Z164" s="13"/>
      <c r="AA164" s="13"/>
      <c r="AB164" s="13"/>
      <c r="AC164" s="13"/>
      <c r="AD164" s="13"/>
      <c r="AE164" s="13"/>
      <c r="AT164" s="199" t="s">
        <v>204</v>
      </c>
      <c r="AU164" s="199" t="s">
        <v>88</v>
      </c>
      <c r="AV164" s="13" t="s">
        <v>88</v>
      </c>
      <c r="AW164" s="13" t="s">
        <v>33</v>
      </c>
      <c r="AX164" s="13" t="s">
        <v>78</v>
      </c>
      <c r="AY164" s="199" t="s">
        <v>130</v>
      </c>
    </row>
    <row r="165" s="14" customFormat="1">
      <c r="A165" s="14"/>
      <c r="B165" s="206"/>
      <c r="C165" s="14"/>
      <c r="D165" s="187" t="s">
        <v>204</v>
      </c>
      <c r="E165" s="207" t="s">
        <v>1</v>
      </c>
      <c r="F165" s="208" t="s">
        <v>206</v>
      </c>
      <c r="G165" s="14"/>
      <c r="H165" s="209">
        <v>100</v>
      </c>
      <c r="I165" s="210"/>
      <c r="J165" s="14"/>
      <c r="K165" s="14"/>
      <c r="L165" s="206"/>
      <c r="M165" s="211"/>
      <c r="N165" s="212"/>
      <c r="O165" s="212"/>
      <c r="P165" s="212"/>
      <c r="Q165" s="212"/>
      <c r="R165" s="212"/>
      <c r="S165" s="212"/>
      <c r="T165" s="213"/>
      <c r="U165" s="14"/>
      <c r="V165" s="14"/>
      <c r="W165" s="14"/>
      <c r="X165" s="14"/>
      <c r="Y165" s="14"/>
      <c r="Z165" s="14"/>
      <c r="AA165" s="14"/>
      <c r="AB165" s="14"/>
      <c r="AC165" s="14"/>
      <c r="AD165" s="14"/>
      <c r="AE165" s="14"/>
      <c r="AT165" s="207" t="s">
        <v>204</v>
      </c>
      <c r="AU165" s="207" t="s">
        <v>88</v>
      </c>
      <c r="AV165" s="14" t="s">
        <v>149</v>
      </c>
      <c r="AW165" s="14" t="s">
        <v>33</v>
      </c>
      <c r="AX165" s="14" t="s">
        <v>86</v>
      </c>
      <c r="AY165" s="207" t="s">
        <v>130</v>
      </c>
    </row>
    <row r="166" s="12" customFormat="1" ht="22.8" customHeight="1">
      <c r="A166" s="12"/>
      <c r="B166" s="159"/>
      <c r="C166" s="12"/>
      <c r="D166" s="160" t="s">
        <v>77</v>
      </c>
      <c r="E166" s="170" t="s">
        <v>264</v>
      </c>
      <c r="F166" s="170" t="s">
        <v>265</v>
      </c>
      <c r="G166" s="12"/>
      <c r="H166" s="12"/>
      <c r="I166" s="162"/>
      <c r="J166" s="171">
        <f>BK166</f>
        <v>0</v>
      </c>
      <c r="K166" s="12"/>
      <c r="L166" s="159"/>
      <c r="M166" s="164"/>
      <c r="N166" s="165"/>
      <c r="O166" s="165"/>
      <c r="P166" s="166">
        <f>P167</f>
        <v>0</v>
      </c>
      <c r="Q166" s="165"/>
      <c r="R166" s="166">
        <f>R167</f>
        <v>0</v>
      </c>
      <c r="S166" s="165"/>
      <c r="T166" s="167">
        <f>T167</f>
        <v>0</v>
      </c>
      <c r="U166" s="12"/>
      <c r="V166" s="12"/>
      <c r="W166" s="12"/>
      <c r="X166" s="12"/>
      <c r="Y166" s="12"/>
      <c r="Z166" s="12"/>
      <c r="AA166" s="12"/>
      <c r="AB166" s="12"/>
      <c r="AC166" s="12"/>
      <c r="AD166" s="12"/>
      <c r="AE166" s="12"/>
      <c r="AR166" s="160" t="s">
        <v>86</v>
      </c>
      <c r="AT166" s="168" t="s">
        <v>77</v>
      </c>
      <c r="AU166" s="168" t="s">
        <v>86</v>
      </c>
      <c r="AY166" s="160" t="s">
        <v>130</v>
      </c>
      <c r="BK166" s="169">
        <f>BK167</f>
        <v>0</v>
      </c>
    </row>
    <row r="167" s="2" customFormat="1" ht="24.15" customHeight="1">
      <c r="A167" s="38"/>
      <c r="B167" s="172"/>
      <c r="C167" s="173" t="s">
        <v>266</v>
      </c>
      <c r="D167" s="173" t="s">
        <v>133</v>
      </c>
      <c r="E167" s="174" t="s">
        <v>267</v>
      </c>
      <c r="F167" s="175" t="s">
        <v>268</v>
      </c>
      <c r="G167" s="176" t="s">
        <v>240</v>
      </c>
      <c r="H167" s="177">
        <v>5.1529999999999996</v>
      </c>
      <c r="I167" s="178"/>
      <c r="J167" s="179">
        <f>ROUND(I167*H167,2)</f>
        <v>0</v>
      </c>
      <c r="K167" s="180"/>
      <c r="L167" s="39"/>
      <c r="M167" s="193" t="s">
        <v>1</v>
      </c>
      <c r="N167" s="194" t="s">
        <v>43</v>
      </c>
      <c r="O167" s="195"/>
      <c r="P167" s="196">
        <f>O167*H167</f>
        <v>0</v>
      </c>
      <c r="Q167" s="196">
        <v>0</v>
      </c>
      <c r="R167" s="196">
        <f>Q167*H167</f>
        <v>0</v>
      </c>
      <c r="S167" s="196">
        <v>0</v>
      </c>
      <c r="T167" s="197">
        <f>S167*H167</f>
        <v>0</v>
      </c>
      <c r="U167" s="38"/>
      <c r="V167" s="38"/>
      <c r="W167" s="38"/>
      <c r="X167" s="38"/>
      <c r="Y167" s="38"/>
      <c r="Z167" s="38"/>
      <c r="AA167" s="38"/>
      <c r="AB167" s="38"/>
      <c r="AC167" s="38"/>
      <c r="AD167" s="38"/>
      <c r="AE167" s="38"/>
      <c r="AR167" s="185" t="s">
        <v>149</v>
      </c>
      <c r="AT167" s="185" t="s">
        <v>133</v>
      </c>
      <c r="AU167" s="185" t="s">
        <v>88</v>
      </c>
      <c r="AY167" s="19" t="s">
        <v>130</v>
      </c>
      <c r="BE167" s="186">
        <f>IF(N167="základní",J167,0)</f>
        <v>0</v>
      </c>
      <c r="BF167" s="186">
        <f>IF(N167="snížená",J167,0)</f>
        <v>0</v>
      </c>
      <c r="BG167" s="186">
        <f>IF(N167="zákl. přenesená",J167,0)</f>
        <v>0</v>
      </c>
      <c r="BH167" s="186">
        <f>IF(N167="sníž. přenesená",J167,0)</f>
        <v>0</v>
      </c>
      <c r="BI167" s="186">
        <f>IF(N167="nulová",J167,0)</f>
        <v>0</v>
      </c>
      <c r="BJ167" s="19" t="s">
        <v>86</v>
      </c>
      <c r="BK167" s="186">
        <f>ROUND(I167*H167,2)</f>
        <v>0</v>
      </c>
      <c r="BL167" s="19" t="s">
        <v>149</v>
      </c>
      <c r="BM167" s="185" t="s">
        <v>269</v>
      </c>
    </row>
    <row r="168" s="2" customFormat="1" ht="6.96" customHeight="1">
      <c r="A168" s="38"/>
      <c r="B168" s="60"/>
      <c r="C168" s="61"/>
      <c r="D168" s="61"/>
      <c r="E168" s="61"/>
      <c r="F168" s="61"/>
      <c r="G168" s="61"/>
      <c r="H168" s="61"/>
      <c r="I168" s="61"/>
      <c r="J168" s="61"/>
      <c r="K168" s="61"/>
      <c r="L168" s="39"/>
      <c r="M168" s="38"/>
      <c r="O168" s="38"/>
      <c r="P168" s="38"/>
      <c r="Q168" s="38"/>
      <c r="R168" s="38"/>
      <c r="S168" s="38"/>
      <c r="T168" s="38"/>
      <c r="U168" s="38"/>
      <c r="V168" s="38"/>
      <c r="W168" s="38"/>
      <c r="X168" s="38"/>
      <c r="Y168" s="38"/>
      <c r="Z168" s="38"/>
      <c r="AA168" s="38"/>
      <c r="AB168" s="38"/>
      <c r="AC168" s="38"/>
      <c r="AD168" s="38"/>
      <c r="AE168" s="38"/>
    </row>
  </sheetData>
  <autoFilter ref="C118:K167"/>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94</v>
      </c>
    </row>
    <row r="3" s="1" customFormat="1" ht="6.96" customHeight="1">
      <c r="B3" s="20"/>
      <c r="C3" s="21"/>
      <c r="D3" s="21"/>
      <c r="E3" s="21"/>
      <c r="F3" s="21"/>
      <c r="G3" s="21"/>
      <c r="H3" s="21"/>
      <c r="I3" s="21"/>
      <c r="J3" s="21"/>
      <c r="K3" s="21"/>
      <c r="L3" s="22"/>
      <c r="AT3" s="19" t="s">
        <v>88</v>
      </c>
    </row>
    <row r="4" s="1" customFormat="1" ht="24.96" customHeight="1">
      <c r="B4" s="22"/>
      <c r="D4" s="23" t="s">
        <v>101</v>
      </c>
      <c r="L4" s="22"/>
      <c r="M4" s="120" t="s">
        <v>10</v>
      </c>
      <c r="AT4" s="19" t="s">
        <v>3</v>
      </c>
    </row>
    <row r="5" s="1" customFormat="1" ht="6.96" customHeight="1">
      <c r="B5" s="22"/>
      <c r="L5" s="22"/>
    </row>
    <row r="6" s="1" customFormat="1" ht="12" customHeight="1">
      <c r="B6" s="22"/>
      <c r="D6" s="32" t="s">
        <v>16</v>
      </c>
      <c r="L6" s="22"/>
    </row>
    <row r="7" s="1" customFormat="1" ht="26.25" customHeight="1">
      <c r="B7" s="22"/>
      <c r="E7" s="121" t="str">
        <f>'Rekapitulace stavby'!K6</f>
        <v>Zateplení fasády tělocvičny včetně návrhu VZT - ZŠ T.G.Masaryka v Praze 12</v>
      </c>
      <c r="F7" s="32"/>
      <c r="G7" s="32"/>
      <c r="H7" s="32"/>
      <c r="L7" s="22"/>
    </row>
    <row r="8" s="2" customFormat="1" ht="12" customHeight="1">
      <c r="A8" s="38"/>
      <c r="B8" s="39"/>
      <c r="C8" s="38"/>
      <c r="D8" s="32" t="s">
        <v>102</v>
      </c>
      <c r="E8" s="38"/>
      <c r="F8" s="38"/>
      <c r="G8" s="38"/>
      <c r="H8" s="38"/>
      <c r="I8" s="38"/>
      <c r="J8" s="38"/>
      <c r="K8" s="38"/>
      <c r="L8" s="55"/>
      <c r="S8" s="38"/>
      <c r="T8" s="38"/>
      <c r="U8" s="38"/>
      <c r="V8" s="38"/>
      <c r="W8" s="38"/>
      <c r="X8" s="38"/>
      <c r="Y8" s="38"/>
      <c r="Z8" s="38"/>
      <c r="AA8" s="38"/>
      <c r="AB8" s="38"/>
      <c r="AC8" s="38"/>
      <c r="AD8" s="38"/>
      <c r="AE8" s="38"/>
    </row>
    <row r="9" s="2" customFormat="1" ht="16.5" customHeight="1">
      <c r="A9" s="38"/>
      <c r="B9" s="39"/>
      <c r="C9" s="38"/>
      <c r="D9" s="38"/>
      <c r="E9" s="67" t="s">
        <v>270</v>
      </c>
      <c r="F9" s="38"/>
      <c r="G9" s="38"/>
      <c r="H9" s="38"/>
      <c r="I9" s="38"/>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32"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32" t="s">
        <v>22</v>
      </c>
      <c r="J12" s="69" t="str">
        <f>'Rekapitulace stavby'!AN8</f>
        <v>30. 1. 2024</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32" t="s">
        <v>25</v>
      </c>
      <c r="J14" s="27" t="s">
        <v>1</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26</v>
      </c>
      <c r="F15" s="38"/>
      <c r="G15" s="38"/>
      <c r="H15" s="38"/>
      <c r="I15" s="32" t="s">
        <v>27</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55"/>
      <c r="S16" s="38"/>
      <c r="T16" s="38"/>
      <c r="U16" s="38"/>
      <c r="V16" s="38"/>
      <c r="W16" s="38"/>
      <c r="X16" s="38"/>
      <c r="Y16" s="38"/>
      <c r="Z16" s="38"/>
      <c r="AA16" s="38"/>
      <c r="AB16" s="38"/>
      <c r="AC16" s="38"/>
      <c r="AD16" s="38"/>
      <c r="AE16" s="38"/>
    </row>
    <row r="17" s="2" customFormat="1" ht="12" customHeight="1">
      <c r="A17" s="38"/>
      <c r="B17" s="39"/>
      <c r="C17" s="38"/>
      <c r="D17" s="32" t="s">
        <v>28</v>
      </c>
      <c r="E17" s="38"/>
      <c r="F17" s="38"/>
      <c r="G17" s="38"/>
      <c r="H17" s="38"/>
      <c r="I17" s="32"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27</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55"/>
      <c r="S19" s="38"/>
      <c r="T19" s="38"/>
      <c r="U19" s="38"/>
      <c r="V19" s="38"/>
      <c r="W19" s="38"/>
      <c r="X19" s="38"/>
      <c r="Y19" s="38"/>
      <c r="Z19" s="38"/>
      <c r="AA19" s="38"/>
      <c r="AB19" s="38"/>
      <c r="AC19" s="38"/>
      <c r="AD19" s="38"/>
      <c r="AE19" s="38"/>
    </row>
    <row r="20" s="2" customFormat="1" ht="12" customHeight="1">
      <c r="A20" s="38"/>
      <c r="B20" s="39"/>
      <c r="C20" s="38"/>
      <c r="D20" s="32" t="s">
        <v>30</v>
      </c>
      <c r="E20" s="38"/>
      <c r="F20" s="38"/>
      <c r="G20" s="38"/>
      <c r="H20" s="38"/>
      <c r="I20" s="32" t="s">
        <v>25</v>
      </c>
      <c r="J20" s="27" t="s">
        <v>31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32" t="s">
        <v>27</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32" t="s">
        <v>25</v>
      </c>
      <c r="J23" s="27" t="s">
        <v>1</v>
      </c>
      <c r="K23" s="38"/>
      <c r="L23" s="55"/>
      <c r="S23" s="38"/>
      <c r="T23" s="38"/>
      <c r="U23" s="38"/>
      <c r="V23" s="38"/>
      <c r="W23" s="38"/>
      <c r="X23" s="38"/>
      <c r="Y23" s="38"/>
      <c r="Z23" s="38"/>
      <c r="AA23" s="38"/>
      <c r="AB23" s="38"/>
      <c r="AC23" s="38"/>
      <c r="AD23" s="38"/>
      <c r="AE23" s="38"/>
    </row>
    <row r="24" s="2" customFormat="1" ht="18" customHeight="1">
      <c r="A24" s="38"/>
      <c r="B24" s="39"/>
      <c r="C24" s="38"/>
      <c r="D24" s="38"/>
      <c r="E24" s="27" t="s">
        <v>35</v>
      </c>
      <c r="F24" s="38"/>
      <c r="G24" s="38"/>
      <c r="H24" s="38"/>
      <c r="I24" s="32" t="s">
        <v>27</v>
      </c>
      <c r="J24" s="27" t="s">
        <v>1</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38"/>
      <c r="J26" s="38"/>
      <c r="K26" s="38"/>
      <c r="L26" s="55"/>
      <c r="S26" s="38"/>
      <c r="T26" s="38"/>
      <c r="U26" s="38"/>
      <c r="V26" s="38"/>
      <c r="W26" s="38"/>
      <c r="X26" s="38"/>
      <c r="Y26" s="38"/>
      <c r="Z26" s="38"/>
      <c r="AA26" s="38"/>
      <c r="AB26" s="38"/>
      <c r="AC26" s="38"/>
      <c r="AD26" s="38"/>
      <c r="AE26" s="38"/>
    </row>
    <row r="27" s="8" customFormat="1" ht="179.25" customHeight="1">
      <c r="A27" s="122"/>
      <c r="B27" s="123"/>
      <c r="C27" s="122"/>
      <c r="D27" s="122"/>
      <c r="E27" s="36" t="s">
        <v>104</v>
      </c>
      <c r="F27" s="36"/>
      <c r="G27" s="36"/>
      <c r="H27" s="36"/>
      <c r="I27" s="122"/>
      <c r="J27" s="122"/>
      <c r="K27" s="122"/>
      <c r="L27" s="124"/>
      <c r="S27" s="122"/>
      <c r="T27" s="122"/>
      <c r="U27" s="122"/>
      <c r="V27" s="122"/>
      <c r="W27" s="122"/>
      <c r="X27" s="122"/>
      <c r="Y27" s="122"/>
      <c r="Z27" s="122"/>
      <c r="AA27" s="122"/>
      <c r="AB27" s="122"/>
      <c r="AC27" s="122"/>
      <c r="AD27" s="122"/>
      <c r="AE27" s="122"/>
    </row>
    <row r="28" s="2" customFormat="1" ht="6.96" customHeight="1">
      <c r="A28" s="38"/>
      <c r="B28" s="39"/>
      <c r="C28" s="38"/>
      <c r="D28" s="38"/>
      <c r="E28" s="38"/>
      <c r="F28" s="38"/>
      <c r="G28" s="38"/>
      <c r="H28" s="38"/>
      <c r="I28" s="38"/>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90"/>
      <c r="J29" s="90"/>
      <c r="K29" s="90"/>
      <c r="L29" s="55"/>
      <c r="S29" s="38"/>
      <c r="T29" s="38"/>
      <c r="U29" s="38"/>
      <c r="V29" s="38"/>
      <c r="W29" s="38"/>
      <c r="X29" s="38"/>
      <c r="Y29" s="38"/>
      <c r="Z29" s="38"/>
      <c r="AA29" s="38"/>
      <c r="AB29" s="38"/>
      <c r="AC29" s="38"/>
      <c r="AD29" s="38"/>
      <c r="AE29" s="38"/>
    </row>
    <row r="30" s="2" customFormat="1" ht="25.44" customHeight="1">
      <c r="A30" s="38"/>
      <c r="B30" s="39"/>
      <c r="C30" s="38"/>
      <c r="D30" s="125" t="s">
        <v>38</v>
      </c>
      <c r="E30" s="38"/>
      <c r="F30" s="38"/>
      <c r="G30" s="38"/>
      <c r="H30" s="38"/>
      <c r="I30" s="38"/>
      <c r="J30" s="96">
        <f>ROUND(J138,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43"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26" t="s">
        <v>42</v>
      </c>
      <c r="E33" s="32" t="s">
        <v>43</v>
      </c>
      <c r="F33" s="127">
        <f>ROUND((SUM(BE138:BE578)),  2)</f>
        <v>0</v>
      </c>
      <c r="G33" s="38"/>
      <c r="H33" s="38"/>
      <c r="I33" s="128">
        <v>0.20999999999999999</v>
      </c>
      <c r="J33" s="127">
        <f>ROUND(((SUM(BE138:BE578))*I33),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27">
        <f>ROUND((SUM(BF138:BF578)),  2)</f>
        <v>0</v>
      </c>
      <c r="G34" s="38"/>
      <c r="H34" s="38"/>
      <c r="I34" s="128">
        <v>0.12</v>
      </c>
      <c r="J34" s="127">
        <f>ROUND(((SUM(BF138:BF578))*I34),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27">
        <f>ROUND((SUM(BG138:BG578)),  2)</f>
        <v>0</v>
      </c>
      <c r="G35" s="38"/>
      <c r="H35" s="38"/>
      <c r="I35" s="128">
        <v>0.20999999999999999</v>
      </c>
      <c r="J35" s="127">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27">
        <f>ROUND((SUM(BH138:BH578)),  2)</f>
        <v>0</v>
      </c>
      <c r="G36" s="38"/>
      <c r="H36" s="38"/>
      <c r="I36" s="128">
        <v>0.12</v>
      </c>
      <c r="J36" s="127">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27">
        <f>ROUND((SUM(BI138:BI578)),  2)</f>
        <v>0</v>
      </c>
      <c r="G37" s="38"/>
      <c r="H37" s="38"/>
      <c r="I37" s="128">
        <v>0</v>
      </c>
      <c r="J37" s="127">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55"/>
      <c r="S38" s="38"/>
      <c r="T38" s="38"/>
      <c r="U38" s="38"/>
      <c r="V38" s="38"/>
      <c r="W38" s="38"/>
      <c r="X38" s="38"/>
      <c r="Y38" s="38"/>
      <c r="Z38" s="38"/>
      <c r="AA38" s="38"/>
      <c r="AB38" s="38"/>
      <c r="AC38" s="38"/>
      <c r="AD38" s="38"/>
      <c r="AE38" s="38"/>
    </row>
    <row r="39" s="2" customFormat="1" ht="25.44" customHeight="1">
      <c r="A39" s="38"/>
      <c r="B39" s="39"/>
      <c r="C39" s="129"/>
      <c r="D39" s="130" t="s">
        <v>48</v>
      </c>
      <c r="E39" s="81"/>
      <c r="F39" s="81"/>
      <c r="G39" s="131" t="s">
        <v>49</v>
      </c>
      <c r="H39" s="132" t="s">
        <v>50</v>
      </c>
      <c r="I39" s="81"/>
      <c r="J39" s="133">
        <f>SUM(J30:J37)</f>
        <v>0</v>
      </c>
      <c r="K39" s="134"/>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1" customFormat="1" ht="14.4" customHeight="1">
      <c r="B41" s="22"/>
      <c r="L41" s="22"/>
    </row>
    <row r="42" s="1" customFormat="1" ht="14.4" customHeight="1">
      <c r="B42" s="22"/>
      <c r="L42" s="22"/>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51</v>
      </c>
      <c r="E50" s="57"/>
      <c r="F50" s="57"/>
      <c r="G50" s="56" t="s">
        <v>52</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35" t="s">
        <v>54</v>
      </c>
      <c r="G61" s="58" t="s">
        <v>53</v>
      </c>
      <c r="H61" s="41"/>
      <c r="I61" s="41"/>
      <c r="J61" s="136"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35" t="s">
        <v>54</v>
      </c>
      <c r="G76" s="58" t="s">
        <v>53</v>
      </c>
      <c r="H76" s="41"/>
      <c r="I76" s="41"/>
      <c r="J76" s="136"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105</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1" t="str">
        <f>E7</f>
        <v>Zateplení fasády tělocvičny včetně návrhu VZT - ZŠ T.G.Masaryka v Praze 12</v>
      </c>
      <c r="F85" s="32"/>
      <c r="G85" s="32"/>
      <c r="H85" s="32"/>
      <c r="I85" s="38"/>
      <c r="J85" s="38"/>
      <c r="K85" s="38"/>
      <c r="L85" s="55"/>
      <c r="S85" s="38"/>
      <c r="T85" s="38"/>
      <c r="U85" s="38"/>
      <c r="V85" s="38"/>
      <c r="W85" s="38"/>
      <c r="X85" s="38"/>
      <c r="Y85" s="38"/>
      <c r="Z85" s="38"/>
      <c r="AA85" s="38"/>
      <c r="AB85" s="38"/>
      <c r="AC85" s="38"/>
      <c r="AD85" s="38"/>
      <c r="AE85" s="38"/>
    </row>
    <row r="86" s="2" customFormat="1" ht="12" customHeight="1">
      <c r="A86" s="38"/>
      <c r="B86" s="39"/>
      <c r="C86" s="32" t="s">
        <v>102</v>
      </c>
      <c r="D86" s="38"/>
      <c r="E86" s="38"/>
      <c r="F86" s="38"/>
      <c r="G86" s="38"/>
      <c r="H86" s="38"/>
      <c r="I86" s="38"/>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SO 02 - Stavební část- fasádní zateplení</v>
      </c>
      <c r="F87" s="38"/>
      <c r="G87" s="38"/>
      <c r="H87" s="38"/>
      <c r="I87" s="38"/>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Praha 12, Modřanská n1375/10a, parc.č. 703/2</v>
      </c>
      <c r="G89" s="38"/>
      <c r="H89" s="38"/>
      <c r="I89" s="32" t="s">
        <v>22</v>
      </c>
      <c r="J89" s="69" t="str">
        <f>IF(J12="","",J12)</f>
        <v>30. 1. 2024</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Mč Praha 12, Generála Šišky 2375/6, 143 00 Praha 4</v>
      </c>
      <c r="G91" s="38"/>
      <c r="H91" s="38"/>
      <c r="I91" s="32" t="s">
        <v>30</v>
      </c>
      <c r="J91" s="36" t="str">
        <f>E21</f>
        <v>Ing.arch. Jan Mudra,Holoubkov 81,338 01 Holoubkov</v>
      </c>
      <c r="K91" s="38"/>
      <c r="L91" s="55"/>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IF(E18="","",E18)</f>
        <v>Vyplň údaj</v>
      </c>
      <c r="G92" s="38"/>
      <c r="H92" s="38"/>
      <c r="I92" s="32"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55"/>
      <c r="S93" s="38"/>
      <c r="T93" s="38"/>
      <c r="U93" s="38"/>
      <c r="V93" s="38"/>
      <c r="W93" s="38"/>
      <c r="X93" s="38"/>
      <c r="Y93" s="38"/>
      <c r="Z93" s="38"/>
      <c r="AA93" s="38"/>
      <c r="AB93" s="38"/>
      <c r="AC93" s="38"/>
      <c r="AD93" s="38"/>
      <c r="AE93" s="38"/>
    </row>
    <row r="94" s="2" customFormat="1" ht="29.28" customHeight="1">
      <c r="A94" s="38"/>
      <c r="B94" s="39"/>
      <c r="C94" s="137" t="s">
        <v>106</v>
      </c>
      <c r="D94" s="129"/>
      <c r="E94" s="129"/>
      <c r="F94" s="129"/>
      <c r="G94" s="129"/>
      <c r="H94" s="129"/>
      <c r="I94" s="129"/>
      <c r="J94" s="138" t="s">
        <v>107</v>
      </c>
      <c r="K94" s="129"/>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2.8" customHeight="1">
      <c r="A96" s="38"/>
      <c r="B96" s="39"/>
      <c r="C96" s="139" t="s">
        <v>108</v>
      </c>
      <c r="D96" s="38"/>
      <c r="E96" s="38"/>
      <c r="F96" s="38"/>
      <c r="G96" s="38"/>
      <c r="H96" s="38"/>
      <c r="I96" s="38"/>
      <c r="J96" s="96">
        <f>J138</f>
        <v>0</v>
      </c>
      <c r="K96" s="38"/>
      <c r="L96" s="55"/>
      <c r="S96" s="38"/>
      <c r="T96" s="38"/>
      <c r="U96" s="38"/>
      <c r="V96" s="38"/>
      <c r="W96" s="38"/>
      <c r="X96" s="38"/>
      <c r="Y96" s="38"/>
      <c r="Z96" s="38"/>
      <c r="AA96" s="38"/>
      <c r="AB96" s="38"/>
      <c r="AC96" s="38"/>
      <c r="AD96" s="38"/>
      <c r="AE96" s="38"/>
      <c r="AU96" s="19" t="s">
        <v>109</v>
      </c>
    </row>
    <row r="97" s="9" customFormat="1" ht="24.96" customHeight="1">
      <c r="A97" s="9"/>
      <c r="B97" s="140"/>
      <c r="C97" s="9"/>
      <c r="D97" s="141" t="s">
        <v>193</v>
      </c>
      <c r="E97" s="142"/>
      <c r="F97" s="142"/>
      <c r="G97" s="142"/>
      <c r="H97" s="142"/>
      <c r="I97" s="142"/>
      <c r="J97" s="143">
        <f>J139</f>
        <v>0</v>
      </c>
      <c r="K97" s="9"/>
      <c r="L97" s="140"/>
      <c r="S97" s="9"/>
      <c r="T97" s="9"/>
      <c r="U97" s="9"/>
      <c r="V97" s="9"/>
      <c r="W97" s="9"/>
      <c r="X97" s="9"/>
      <c r="Y97" s="9"/>
      <c r="Z97" s="9"/>
      <c r="AA97" s="9"/>
      <c r="AB97" s="9"/>
      <c r="AC97" s="9"/>
      <c r="AD97" s="9"/>
      <c r="AE97" s="9"/>
    </row>
    <row r="98" s="10" customFormat="1" ht="19.92" customHeight="1">
      <c r="A98" s="10"/>
      <c r="B98" s="144"/>
      <c r="C98" s="10"/>
      <c r="D98" s="145" t="s">
        <v>194</v>
      </c>
      <c r="E98" s="146"/>
      <c r="F98" s="146"/>
      <c r="G98" s="146"/>
      <c r="H98" s="146"/>
      <c r="I98" s="146"/>
      <c r="J98" s="147">
        <f>J140</f>
        <v>0</v>
      </c>
      <c r="K98" s="10"/>
      <c r="L98" s="144"/>
      <c r="S98" s="10"/>
      <c r="T98" s="10"/>
      <c r="U98" s="10"/>
      <c r="V98" s="10"/>
      <c r="W98" s="10"/>
      <c r="X98" s="10"/>
      <c r="Y98" s="10"/>
      <c r="Z98" s="10"/>
      <c r="AA98" s="10"/>
      <c r="AB98" s="10"/>
      <c r="AC98" s="10"/>
      <c r="AD98" s="10"/>
      <c r="AE98" s="10"/>
    </row>
    <row r="99" s="10" customFormat="1" ht="19.92" customHeight="1">
      <c r="A99" s="10"/>
      <c r="B99" s="144"/>
      <c r="C99" s="10"/>
      <c r="D99" s="145" t="s">
        <v>271</v>
      </c>
      <c r="E99" s="146"/>
      <c r="F99" s="146"/>
      <c r="G99" s="146"/>
      <c r="H99" s="146"/>
      <c r="I99" s="146"/>
      <c r="J99" s="147">
        <f>J147</f>
        <v>0</v>
      </c>
      <c r="K99" s="10"/>
      <c r="L99" s="144"/>
      <c r="S99" s="10"/>
      <c r="T99" s="10"/>
      <c r="U99" s="10"/>
      <c r="V99" s="10"/>
      <c r="W99" s="10"/>
      <c r="X99" s="10"/>
      <c r="Y99" s="10"/>
      <c r="Z99" s="10"/>
      <c r="AA99" s="10"/>
      <c r="AB99" s="10"/>
      <c r="AC99" s="10"/>
      <c r="AD99" s="10"/>
      <c r="AE99" s="10"/>
    </row>
    <row r="100" s="10" customFormat="1" ht="19.92" customHeight="1">
      <c r="A100" s="10"/>
      <c r="B100" s="144"/>
      <c r="C100" s="10"/>
      <c r="D100" s="145" t="s">
        <v>272</v>
      </c>
      <c r="E100" s="146"/>
      <c r="F100" s="146"/>
      <c r="G100" s="146"/>
      <c r="H100" s="146"/>
      <c r="I100" s="146"/>
      <c r="J100" s="147">
        <f>J157</f>
        <v>0</v>
      </c>
      <c r="K100" s="10"/>
      <c r="L100" s="144"/>
      <c r="S100" s="10"/>
      <c r="T100" s="10"/>
      <c r="U100" s="10"/>
      <c r="V100" s="10"/>
      <c r="W100" s="10"/>
      <c r="X100" s="10"/>
      <c r="Y100" s="10"/>
      <c r="Z100" s="10"/>
      <c r="AA100" s="10"/>
      <c r="AB100" s="10"/>
      <c r="AC100" s="10"/>
      <c r="AD100" s="10"/>
      <c r="AE100" s="10"/>
    </row>
    <row r="101" s="10" customFormat="1" ht="19.92" customHeight="1">
      <c r="A101" s="10"/>
      <c r="B101" s="144"/>
      <c r="C101" s="10"/>
      <c r="D101" s="145" t="s">
        <v>273</v>
      </c>
      <c r="E101" s="146"/>
      <c r="F101" s="146"/>
      <c r="G101" s="146"/>
      <c r="H101" s="146"/>
      <c r="I101" s="146"/>
      <c r="J101" s="147">
        <f>J162</f>
        <v>0</v>
      </c>
      <c r="K101" s="10"/>
      <c r="L101" s="144"/>
      <c r="S101" s="10"/>
      <c r="T101" s="10"/>
      <c r="U101" s="10"/>
      <c r="V101" s="10"/>
      <c r="W101" s="10"/>
      <c r="X101" s="10"/>
      <c r="Y101" s="10"/>
      <c r="Z101" s="10"/>
      <c r="AA101" s="10"/>
      <c r="AB101" s="10"/>
      <c r="AC101" s="10"/>
      <c r="AD101" s="10"/>
      <c r="AE101" s="10"/>
    </row>
    <row r="102" s="10" customFormat="1" ht="19.92" customHeight="1">
      <c r="A102" s="10"/>
      <c r="B102" s="144"/>
      <c r="C102" s="10"/>
      <c r="D102" s="145" t="s">
        <v>274</v>
      </c>
      <c r="E102" s="146"/>
      <c r="F102" s="146"/>
      <c r="G102" s="146"/>
      <c r="H102" s="146"/>
      <c r="I102" s="146"/>
      <c r="J102" s="147">
        <f>J185</f>
        <v>0</v>
      </c>
      <c r="K102" s="10"/>
      <c r="L102" s="144"/>
      <c r="S102" s="10"/>
      <c r="T102" s="10"/>
      <c r="U102" s="10"/>
      <c r="V102" s="10"/>
      <c r="W102" s="10"/>
      <c r="X102" s="10"/>
      <c r="Y102" s="10"/>
      <c r="Z102" s="10"/>
      <c r="AA102" s="10"/>
      <c r="AB102" s="10"/>
      <c r="AC102" s="10"/>
      <c r="AD102" s="10"/>
      <c r="AE102" s="10"/>
    </row>
    <row r="103" s="10" customFormat="1" ht="19.92" customHeight="1">
      <c r="A103" s="10"/>
      <c r="B103" s="144"/>
      <c r="C103" s="10"/>
      <c r="D103" s="145" t="s">
        <v>275</v>
      </c>
      <c r="E103" s="146"/>
      <c r="F103" s="146"/>
      <c r="G103" s="146"/>
      <c r="H103" s="146"/>
      <c r="I103" s="146"/>
      <c r="J103" s="147">
        <f>J331</f>
        <v>0</v>
      </c>
      <c r="K103" s="10"/>
      <c r="L103" s="144"/>
      <c r="S103" s="10"/>
      <c r="T103" s="10"/>
      <c r="U103" s="10"/>
      <c r="V103" s="10"/>
      <c r="W103" s="10"/>
      <c r="X103" s="10"/>
      <c r="Y103" s="10"/>
      <c r="Z103" s="10"/>
      <c r="AA103" s="10"/>
      <c r="AB103" s="10"/>
      <c r="AC103" s="10"/>
      <c r="AD103" s="10"/>
      <c r="AE103" s="10"/>
    </row>
    <row r="104" s="10" customFormat="1" ht="19.92" customHeight="1">
      <c r="A104" s="10"/>
      <c r="B104" s="144"/>
      <c r="C104" s="10"/>
      <c r="D104" s="145" t="s">
        <v>195</v>
      </c>
      <c r="E104" s="146"/>
      <c r="F104" s="146"/>
      <c r="G104" s="146"/>
      <c r="H104" s="146"/>
      <c r="I104" s="146"/>
      <c r="J104" s="147">
        <f>J397</f>
        <v>0</v>
      </c>
      <c r="K104" s="10"/>
      <c r="L104" s="144"/>
      <c r="S104" s="10"/>
      <c r="T104" s="10"/>
      <c r="U104" s="10"/>
      <c r="V104" s="10"/>
      <c r="W104" s="10"/>
      <c r="X104" s="10"/>
      <c r="Y104" s="10"/>
      <c r="Z104" s="10"/>
      <c r="AA104" s="10"/>
      <c r="AB104" s="10"/>
      <c r="AC104" s="10"/>
      <c r="AD104" s="10"/>
      <c r="AE104" s="10"/>
    </row>
    <row r="105" s="9" customFormat="1" ht="24.96" customHeight="1">
      <c r="A105" s="9"/>
      <c r="B105" s="140"/>
      <c r="C105" s="9"/>
      <c r="D105" s="141" t="s">
        <v>276</v>
      </c>
      <c r="E105" s="142"/>
      <c r="F105" s="142"/>
      <c r="G105" s="142"/>
      <c r="H105" s="142"/>
      <c r="I105" s="142"/>
      <c r="J105" s="143">
        <f>J400</f>
        <v>0</v>
      </c>
      <c r="K105" s="9"/>
      <c r="L105" s="140"/>
      <c r="S105" s="9"/>
      <c r="T105" s="9"/>
      <c r="U105" s="9"/>
      <c r="V105" s="9"/>
      <c r="W105" s="9"/>
      <c r="X105" s="9"/>
      <c r="Y105" s="9"/>
      <c r="Z105" s="9"/>
      <c r="AA105" s="9"/>
      <c r="AB105" s="9"/>
      <c r="AC105" s="9"/>
      <c r="AD105" s="9"/>
      <c r="AE105" s="9"/>
    </row>
    <row r="106" s="10" customFormat="1" ht="19.92" customHeight="1">
      <c r="A106" s="10"/>
      <c r="B106" s="144"/>
      <c r="C106" s="10"/>
      <c r="D106" s="145" t="s">
        <v>277</v>
      </c>
      <c r="E106" s="146"/>
      <c r="F106" s="146"/>
      <c r="G106" s="146"/>
      <c r="H106" s="146"/>
      <c r="I106" s="146"/>
      <c r="J106" s="147">
        <f>J401</f>
        <v>0</v>
      </c>
      <c r="K106" s="10"/>
      <c r="L106" s="144"/>
      <c r="S106" s="10"/>
      <c r="T106" s="10"/>
      <c r="U106" s="10"/>
      <c r="V106" s="10"/>
      <c r="W106" s="10"/>
      <c r="X106" s="10"/>
      <c r="Y106" s="10"/>
      <c r="Z106" s="10"/>
      <c r="AA106" s="10"/>
      <c r="AB106" s="10"/>
      <c r="AC106" s="10"/>
      <c r="AD106" s="10"/>
      <c r="AE106" s="10"/>
    </row>
    <row r="107" s="10" customFormat="1" ht="19.92" customHeight="1">
      <c r="A107" s="10"/>
      <c r="B107" s="144"/>
      <c r="C107" s="10"/>
      <c r="D107" s="145" t="s">
        <v>278</v>
      </c>
      <c r="E107" s="146"/>
      <c r="F107" s="146"/>
      <c r="G107" s="146"/>
      <c r="H107" s="146"/>
      <c r="I107" s="146"/>
      <c r="J107" s="147">
        <f>J409</f>
        <v>0</v>
      </c>
      <c r="K107" s="10"/>
      <c r="L107" s="144"/>
      <c r="S107" s="10"/>
      <c r="T107" s="10"/>
      <c r="U107" s="10"/>
      <c r="V107" s="10"/>
      <c r="W107" s="10"/>
      <c r="X107" s="10"/>
      <c r="Y107" s="10"/>
      <c r="Z107" s="10"/>
      <c r="AA107" s="10"/>
      <c r="AB107" s="10"/>
      <c r="AC107" s="10"/>
      <c r="AD107" s="10"/>
      <c r="AE107" s="10"/>
    </row>
    <row r="108" s="10" customFormat="1" ht="19.92" customHeight="1">
      <c r="A108" s="10"/>
      <c r="B108" s="144"/>
      <c r="C108" s="10"/>
      <c r="D108" s="145" t="s">
        <v>279</v>
      </c>
      <c r="E108" s="146"/>
      <c r="F108" s="146"/>
      <c r="G108" s="146"/>
      <c r="H108" s="146"/>
      <c r="I108" s="146"/>
      <c r="J108" s="147">
        <f>J422</f>
        <v>0</v>
      </c>
      <c r="K108" s="10"/>
      <c r="L108" s="144"/>
      <c r="S108" s="10"/>
      <c r="T108" s="10"/>
      <c r="U108" s="10"/>
      <c r="V108" s="10"/>
      <c r="W108" s="10"/>
      <c r="X108" s="10"/>
      <c r="Y108" s="10"/>
      <c r="Z108" s="10"/>
      <c r="AA108" s="10"/>
      <c r="AB108" s="10"/>
      <c r="AC108" s="10"/>
      <c r="AD108" s="10"/>
      <c r="AE108" s="10"/>
    </row>
    <row r="109" s="10" customFormat="1" ht="19.92" customHeight="1">
      <c r="A109" s="10"/>
      <c r="B109" s="144"/>
      <c r="C109" s="10"/>
      <c r="D109" s="145" t="s">
        <v>280</v>
      </c>
      <c r="E109" s="146"/>
      <c r="F109" s="146"/>
      <c r="G109" s="146"/>
      <c r="H109" s="146"/>
      <c r="I109" s="146"/>
      <c r="J109" s="147">
        <f>J429</f>
        <v>0</v>
      </c>
      <c r="K109" s="10"/>
      <c r="L109" s="144"/>
      <c r="S109" s="10"/>
      <c r="T109" s="10"/>
      <c r="U109" s="10"/>
      <c r="V109" s="10"/>
      <c r="W109" s="10"/>
      <c r="X109" s="10"/>
      <c r="Y109" s="10"/>
      <c r="Z109" s="10"/>
      <c r="AA109" s="10"/>
      <c r="AB109" s="10"/>
      <c r="AC109" s="10"/>
      <c r="AD109" s="10"/>
      <c r="AE109" s="10"/>
    </row>
    <row r="110" s="10" customFormat="1" ht="19.92" customHeight="1">
      <c r="A110" s="10"/>
      <c r="B110" s="144"/>
      <c r="C110" s="10"/>
      <c r="D110" s="145" t="s">
        <v>281</v>
      </c>
      <c r="E110" s="146"/>
      <c r="F110" s="146"/>
      <c r="G110" s="146"/>
      <c r="H110" s="146"/>
      <c r="I110" s="146"/>
      <c r="J110" s="147">
        <f>J432</f>
        <v>0</v>
      </c>
      <c r="K110" s="10"/>
      <c r="L110" s="144"/>
      <c r="S110" s="10"/>
      <c r="T110" s="10"/>
      <c r="U110" s="10"/>
      <c r="V110" s="10"/>
      <c r="W110" s="10"/>
      <c r="X110" s="10"/>
      <c r="Y110" s="10"/>
      <c r="Z110" s="10"/>
      <c r="AA110" s="10"/>
      <c r="AB110" s="10"/>
      <c r="AC110" s="10"/>
      <c r="AD110" s="10"/>
      <c r="AE110" s="10"/>
    </row>
    <row r="111" s="10" customFormat="1" ht="19.92" customHeight="1">
      <c r="A111" s="10"/>
      <c r="B111" s="144"/>
      <c r="C111" s="10"/>
      <c r="D111" s="145" t="s">
        <v>282</v>
      </c>
      <c r="E111" s="146"/>
      <c r="F111" s="146"/>
      <c r="G111" s="146"/>
      <c r="H111" s="146"/>
      <c r="I111" s="146"/>
      <c r="J111" s="147">
        <f>J441</f>
        <v>0</v>
      </c>
      <c r="K111" s="10"/>
      <c r="L111" s="144"/>
      <c r="S111" s="10"/>
      <c r="T111" s="10"/>
      <c r="U111" s="10"/>
      <c r="V111" s="10"/>
      <c r="W111" s="10"/>
      <c r="X111" s="10"/>
      <c r="Y111" s="10"/>
      <c r="Z111" s="10"/>
      <c r="AA111" s="10"/>
      <c r="AB111" s="10"/>
      <c r="AC111" s="10"/>
      <c r="AD111" s="10"/>
      <c r="AE111" s="10"/>
    </row>
    <row r="112" s="10" customFormat="1" ht="19.92" customHeight="1">
      <c r="A112" s="10"/>
      <c r="B112" s="144"/>
      <c r="C112" s="10"/>
      <c r="D112" s="145" t="s">
        <v>283</v>
      </c>
      <c r="E112" s="146"/>
      <c r="F112" s="146"/>
      <c r="G112" s="146"/>
      <c r="H112" s="146"/>
      <c r="I112" s="146"/>
      <c r="J112" s="147">
        <f>J476</f>
        <v>0</v>
      </c>
      <c r="K112" s="10"/>
      <c r="L112" s="144"/>
      <c r="S112" s="10"/>
      <c r="T112" s="10"/>
      <c r="U112" s="10"/>
      <c r="V112" s="10"/>
      <c r="W112" s="10"/>
      <c r="X112" s="10"/>
      <c r="Y112" s="10"/>
      <c r="Z112" s="10"/>
      <c r="AA112" s="10"/>
      <c r="AB112" s="10"/>
      <c r="AC112" s="10"/>
      <c r="AD112" s="10"/>
      <c r="AE112" s="10"/>
    </row>
    <row r="113" s="10" customFormat="1" ht="19.92" customHeight="1">
      <c r="A113" s="10"/>
      <c r="B113" s="144"/>
      <c r="C113" s="10"/>
      <c r="D113" s="145" t="s">
        <v>284</v>
      </c>
      <c r="E113" s="146"/>
      <c r="F113" s="146"/>
      <c r="G113" s="146"/>
      <c r="H113" s="146"/>
      <c r="I113" s="146"/>
      <c r="J113" s="147">
        <f>J488</f>
        <v>0</v>
      </c>
      <c r="K113" s="10"/>
      <c r="L113" s="144"/>
      <c r="S113" s="10"/>
      <c r="T113" s="10"/>
      <c r="U113" s="10"/>
      <c r="V113" s="10"/>
      <c r="W113" s="10"/>
      <c r="X113" s="10"/>
      <c r="Y113" s="10"/>
      <c r="Z113" s="10"/>
      <c r="AA113" s="10"/>
      <c r="AB113" s="10"/>
      <c r="AC113" s="10"/>
      <c r="AD113" s="10"/>
      <c r="AE113" s="10"/>
    </row>
    <row r="114" s="10" customFormat="1" ht="19.92" customHeight="1">
      <c r="A114" s="10"/>
      <c r="B114" s="144"/>
      <c r="C114" s="10"/>
      <c r="D114" s="145" t="s">
        <v>285</v>
      </c>
      <c r="E114" s="146"/>
      <c r="F114" s="146"/>
      <c r="G114" s="146"/>
      <c r="H114" s="146"/>
      <c r="I114" s="146"/>
      <c r="J114" s="147">
        <f>J531</f>
        <v>0</v>
      </c>
      <c r="K114" s="10"/>
      <c r="L114" s="144"/>
      <c r="S114" s="10"/>
      <c r="T114" s="10"/>
      <c r="U114" s="10"/>
      <c r="V114" s="10"/>
      <c r="W114" s="10"/>
      <c r="X114" s="10"/>
      <c r="Y114" s="10"/>
      <c r="Z114" s="10"/>
      <c r="AA114" s="10"/>
      <c r="AB114" s="10"/>
      <c r="AC114" s="10"/>
      <c r="AD114" s="10"/>
      <c r="AE114" s="10"/>
    </row>
    <row r="115" s="10" customFormat="1" ht="19.92" customHeight="1">
      <c r="A115" s="10"/>
      <c r="B115" s="144"/>
      <c r="C115" s="10"/>
      <c r="D115" s="145" t="s">
        <v>286</v>
      </c>
      <c r="E115" s="146"/>
      <c r="F115" s="146"/>
      <c r="G115" s="146"/>
      <c r="H115" s="146"/>
      <c r="I115" s="146"/>
      <c r="J115" s="147">
        <f>J554</f>
        <v>0</v>
      </c>
      <c r="K115" s="10"/>
      <c r="L115" s="144"/>
      <c r="S115" s="10"/>
      <c r="T115" s="10"/>
      <c r="U115" s="10"/>
      <c r="V115" s="10"/>
      <c r="W115" s="10"/>
      <c r="X115" s="10"/>
      <c r="Y115" s="10"/>
      <c r="Z115" s="10"/>
      <c r="AA115" s="10"/>
      <c r="AB115" s="10"/>
      <c r="AC115" s="10"/>
      <c r="AD115" s="10"/>
      <c r="AE115" s="10"/>
    </row>
    <row r="116" s="10" customFormat="1" ht="19.92" customHeight="1">
      <c r="A116" s="10"/>
      <c r="B116" s="144"/>
      <c r="C116" s="10"/>
      <c r="D116" s="145" t="s">
        <v>287</v>
      </c>
      <c r="E116" s="146"/>
      <c r="F116" s="146"/>
      <c r="G116" s="146"/>
      <c r="H116" s="146"/>
      <c r="I116" s="146"/>
      <c r="J116" s="147">
        <f>J561</f>
        <v>0</v>
      </c>
      <c r="K116" s="10"/>
      <c r="L116" s="144"/>
      <c r="S116" s="10"/>
      <c r="T116" s="10"/>
      <c r="U116" s="10"/>
      <c r="V116" s="10"/>
      <c r="W116" s="10"/>
      <c r="X116" s="10"/>
      <c r="Y116" s="10"/>
      <c r="Z116" s="10"/>
      <c r="AA116" s="10"/>
      <c r="AB116" s="10"/>
      <c r="AC116" s="10"/>
      <c r="AD116" s="10"/>
      <c r="AE116" s="10"/>
    </row>
    <row r="117" s="9" customFormat="1" ht="24.96" customHeight="1">
      <c r="A117" s="9"/>
      <c r="B117" s="140"/>
      <c r="C117" s="9"/>
      <c r="D117" s="141" t="s">
        <v>288</v>
      </c>
      <c r="E117" s="142"/>
      <c r="F117" s="142"/>
      <c r="G117" s="142"/>
      <c r="H117" s="142"/>
      <c r="I117" s="142"/>
      <c r="J117" s="143">
        <f>J570</f>
        <v>0</v>
      </c>
      <c r="K117" s="9"/>
      <c r="L117" s="140"/>
      <c r="S117" s="9"/>
      <c r="T117" s="9"/>
      <c r="U117" s="9"/>
      <c r="V117" s="9"/>
      <c r="W117" s="9"/>
      <c r="X117" s="9"/>
      <c r="Y117" s="9"/>
      <c r="Z117" s="9"/>
      <c r="AA117" s="9"/>
      <c r="AB117" s="9"/>
      <c r="AC117" s="9"/>
      <c r="AD117" s="9"/>
      <c r="AE117" s="9"/>
    </row>
    <row r="118" s="10" customFormat="1" ht="19.92" customHeight="1">
      <c r="A118" s="10"/>
      <c r="B118" s="144"/>
      <c r="C118" s="10"/>
      <c r="D118" s="145" t="s">
        <v>289</v>
      </c>
      <c r="E118" s="146"/>
      <c r="F118" s="146"/>
      <c r="G118" s="146"/>
      <c r="H118" s="146"/>
      <c r="I118" s="146"/>
      <c r="J118" s="147">
        <f>J571</f>
        <v>0</v>
      </c>
      <c r="K118" s="10"/>
      <c r="L118" s="144"/>
      <c r="S118" s="10"/>
      <c r="T118" s="10"/>
      <c r="U118" s="10"/>
      <c r="V118" s="10"/>
      <c r="W118" s="10"/>
      <c r="X118" s="10"/>
      <c r="Y118" s="10"/>
      <c r="Z118" s="10"/>
      <c r="AA118" s="10"/>
      <c r="AB118" s="10"/>
      <c r="AC118" s="10"/>
      <c r="AD118" s="10"/>
      <c r="AE118" s="10"/>
    </row>
    <row r="119" s="2" customFormat="1" ht="21.84" customHeight="1">
      <c r="A119" s="38"/>
      <c r="B119" s="39"/>
      <c r="C119" s="38"/>
      <c r="D119" s="38"/>
      <c r="E119" s="38"/>
      <c r="F119" s="38"/>
      <c r="G119" s="38"/>
      <c r="H119" s="38"/>
      <c r="I119" s="38"/>
      <c r="J119" s="38"/>
      <c r="K119" s="38"/>
      <c r="L119" s="55"/>
      <c r="S119" s="38"/>
      <c r="T119" s="38"/>
      <c r="U119" s="38"/>
      <c r="V119" s="38"/>
      <c r="W119" s="38"/>
      <c r="X119" s="38"/>
      <c r="Y119" s="38"/>
      <c r="Z119" s="38"/>
      <c r="AA119" s="38"/>
      <c r="AB119" s="38"/>
      <c r="AC119" s="38"/>
      <c r="AD119" s="38"/>
      <c r="AE119" s="38"/>
    </row>
    <row r="120" s="2" customFormat="1" ht="6.96" customHeight="1">
      <c r="A120" s="38"/>
      <c r="B120" s="60"/>
      <c r="C120" s="61"/>
      <c r="D120" s="61"/>
      <c r="E120" s="61"/>
      <c r="F120" s="61"/>
      <c r="G120" s="61"/>
      <c r="H120" s="61"/>
      <c r="I120" s="61"/>
      <c r="J120" s="61"/>
      <c r="K120" s="61"/>
      <c r="L120" s="55"/>
      <c r="S120" s="38"/>
      <c r="T120" s="38"/>
      <c r="U120" s="38"/>
      <c r="V120" s="38"/>
      <c r="W120" s="38"/>
      <c r="X120" s="38"/>
      <c r="Y120" s="38"/>
      <c r="Z120" s="38"/>
      <c r="AA120" s="38"/>
      <c r="AB120" s="38"/>
      <c r="AC120" s="38"/>
      <c r="AD120" s="38"/>
      <c r="AE120" s="38"/>
    </row>
    <row r="124" s="2" customFormat="1" ht="6.96" customHeight="1">
      <c r="A124" s="38"/>
      <c r="B124" s="62"/>
      <c r="C124" s="63"/>
      <c r="D124" s="63"/>
      <c r="E124" s="63"/>
      <c r="F124" s="63"/>
      <c r="G124" s="63"/>
      <c r="H124" s="63"/>
      <c r="I124" s="63"/>
      <c r="J124" s="63"/>
      <c r="K124" s="63"/>
      <c r="L124" s="55"/>
      <c r="S124" s="38"/>
      <c r="T124" s="38"/>
      <c r="U124" s="38"/>
      <c r="V124" s="38"/>
      <c r="W124" s="38"/>
      <c r="X124" s="38"/>
      <c r="Y124" s="38"/>
      <c r="Z124" s="38"/>
      <c r="AA124" s="38"/>
      <c r="AB124" s="38"/>
      <c r="AC124" s="38"/>
      <c r="AD124" s="38"/>
      <c r="AE124" s="38"/>
    </row>
    <row r="125" s="2" customFormat="1" ht="24.96" customHeight="1">
      <c r="A125" s="38"/>
      <c r="B125" s="39"/>
      <c r="C125" s="23" t="s">
        <v>116</v>
      </c>
      <c r="D125" s="38"/>
      <c r="E125" s="38"/>
      <c r="F125" s="38"/>
      <c r="G125" s="38"/>
      <c r="H125" s="38"/>
      <c r="I125" s="38"/>
      <c r="J125" s="38"/>
      <c r="K125" s="38"/>
      <c r="L125" s="55"/>
      <c r="S125" s="38"/>
      <c r="T125" s="38"/>
      <c r="U125" s="38"/>
      <c r="V125" s="38"/>
      <c r="W125" s="38"/>
      <c r="X125" s="38"/>
      <c r="Y125" s="38"/>
      <c r="Z125" s="38"/>
      <c r="AA125" s="38"/>
      <c r="AB125" s="38"/>
      <c r="AC125" s="38"/>
      <c r="AD125" s="38"/>
      <c r="AE125" s="38"/>
    </row>
    <row r="126" s="2" customFormat="1" ht="6.96" customHeight="1">
      <c r="A126" s="38"/>
      <c r="B126" s="39"/>
      <c r="C126" s="38"/>
      <c r="D126" s="38"/>
      <c r="E126" s="38"/>
      <c r="F126" s="38"/>
      <c r="G126" s="38"/>
      <c r="H126" s="38"/>
      <c r="I126" s="38"/>
      <c r="J126" s="38"/>
      <c r="K126" s="38"/>
      <c r="L126" s="55"/>
      <c r="S126" s="38"/>
      <c r="T126" s="38"/>
      <c r="U126" s="38"/>
      <c r="V126" s="38"/>
      <c r="W126" s="38"/>
      <c r="X126" s="38"/>
      <c r="Y126" s="38"/>
      <c r="Z126" s="38"/>
      <c r="AA126" s="38"/>
      <c r="AB126" s="38"/>
      <c r="AC126" s="38"/>
      <c r="AD126" s="38"/>
      <c r="AE126" s="38"/>
    </row>
    <row r="127" s="2" customFormat="1" ht="12" customHeight="1">
      <c r="A127" s="38"/>
      <c r="B127" s="39"/>
      <c r="C127" s="32" t="s">
        <v>16</v>
      </c>
      <c r="D127" s="38"/>
      <c r="E127" s="38"/>
      <c r="F127" s="38"/>
      <c r="G127" s="38"/>
      <c r="H127" s="38"/>
      <c r="I127" s="38"/>
      <c r="J127" s="38"/>
      <c r="K127" s="38"/>
      <c r="L127" s="55"/>
      <c r="S127" s="38"/>
      <c r="T127" s="38"/>
      <c r="U127" s="38"/>
      <c r="V127" s="38"/>
      <c r="W127" s="38"/>
      <c r="X127" s="38"/>
      <c r="Y127" s="38"/>
      <c r="Z127" s="38"/>
      <c r="AA127" s="38"/>
      <c r="AB127" s="38"/>
      <c r="AC127" s="38"/>
      <c r="AD127" s="38"/>
      <c r="AE127" s="38"/>
    </row>
    <row r="128" s="2" customFormat="1" ht="26.25" customHeight="1">
      <c r="A128" s="38"/>
      <c r="B128" s="39"/>
      <c r="C128" s="38"/>
      <c r="D128" s="38"/>
      <c r="E128" s="121" t="str">
        <f>E7</f>
        <v>Zateplení fasády tělocvičny včetně návrhu VZT - ZŠ T.G.Masaryka v Praze 12</v>
      </c>
      <c r="F128" s="32"/>
      <c r="G128" s="32"/>
      <c r="H128" s="32"/>
      <c r="I128" s="38"/>
      <c r="J128" s="38"/>
      <c r="K128" s="38"/>
      <c r="L128" s="55"/>
      <c r="S128" s="38"/>
      <c r="T128" s="38"/>
      <c r="U128" s="38"/>
      <c r="V128" s="38"/>
      <c r="W128" s="38"/>
      <c r="X128" s="38"/>
      <c r="Y128" s="38"/>
      <c r="Z128" s="38"/>
      <c r="AA128" s="38"/>
      <c r="AB128" s="38"/>
      <c r="AC128" s="38"/>
      <c r="AD128" s="38"/>
      <c r="AE128" s="38"/>
    </row>
    <row r="129" s="2" customFormat="1" ht="12" customHeight="1">
      <c r="A129" s="38"/>
      <c r="B129" s="39"/>
      <c r="C129" s="32" t="s">
        <v>102</v>
      </c>
      <c r="D129" s="38"/>
      <c r="E129" s="38"/>
      <c r="F129" s="38"/>
      <c r="G129" s="38"/>
      <c r="H129" s="38"/>
      <c r="I129" s="38"/>
      <c r="J129" s="38"/>
      <c r="K129" s="38"/>
      <c r="L129" s="55"/>
      <c r="S129" s="38"/>
      <c r="T129" s="38"/>
      <c r="U129" s="38"/>
      <c r="V129" s="38"/>
      <c r="W129" s="38"/>
      <c r="X129" s="38"/>
      <c r="Y129" s="38"/>
      <c r="Z129" s="38"/>
      <c r="AA129" s="38"/>
      <c r="AB129" s="38"/>
      <c r="AC129" s="38"/>
      <c r="AD129" s="38"/>
      <c r="AE129" s="38"/>
    </row>
    <row r="130" s="2" customFormat="1" ht="16.5" customHeight="1">
      <c r="A130" s="38"/>
      <c r="B130" s="39"/>
      <c r="C130" s="38"/>
      <c r="D130" s="38"/>
      <c r="E130" s="67" t="str">
        <f>E9</f>
        <v>SO 02 - Stavební část- fasádní zateplení</v>
      </c>
      <c r="F130" s="38"/>
      <c r="G130" s="38"/>
      <c r="H130" s="38"/>
      <c r="I130" s="38"/>
      <c r="J130" s="38"/>
      <c r="K130" s="38"/>
      <c r="L130" s="55"/>
      <c r="S130" s="38"/>
      <c r="T130" s="38"/>
      <c r="U130" s="38"/>
      <c r="V130" s="38"/>
      <c r="W130" s="38"/>
      <c r="X130" s="38"/>
      <c r="Y130" s="38"/>
      <c r="Z130" s="38"/>
      <c r="AA130" s="38"/>
      <c r="AB130" s="38"/>
      <c r="AC130" s="38"/>
      <c r="AD130" s="38"/>
      <c r="AE130" s="38"/>
    </row>
    <row r="131" s="2" customFormat="1" ht="6.96" customHeight="1">
      <c r="A131" s="38"/>
      <c r="B131" s="39"/>
      <c r="C131" s="38"/>
      <c r="D131" s="38"/>
      <c r="E131" s="38"/>
      <c r="F131" s="38"/>
      <c r="G131" s="38"/>
      <c r="H131" s="38"/>
      <c r="I131" s="38"/>
      <c r="J131" s="38"/>
      <c r="K131" s="38"/>
      <c r="L131" s="55"/>
      <c r="S131" s="38"/>
      <c r="T131" s="38"/>
      <c r="U131" s="38"/>
      <c r="V131" s="38"/>
      <c r="W131" s="38"/>
      <c r="X131" s="38"/>
      <c r="Y131" s="38"/>
      <c r="Z131" s="38"/>
      <c r="AA131" s="38"/>
      <c r="AB131" s="38"/>
      <c r="AC131" s="38"/>
      <c r="AD131" s="38"/>
      <c r="AE131" s="38"/>
    </row>
    <row r="132" s="2" customFormat="1" ht="12" customHeight="1">
      <c r="A132" s="38"/>
      <c r="B132" s="39"/>
      <c r="C132" s="32" t="s">
        <v>20</v>
      </c>
      <c r="D132" s="38"/>
      <c r="E132" s="38"/>
      <c r="F132" s="27" t="str">
        <f>F12</f>
        <v>Praha 12, Modřanská n1375/10a, parc.č. 703/2</v>
      </c>
      <c r="G132" s="38"/>
      <c r="H132" s="38"/>
      <c r="I132" s="32" t="s">
        <v>22</v>
      </c>
      <c r="J132" s="69" t="str">
        <f>IF(J12="","",J12)</f>
        <v>30. 1. 2024</v>
      </c>
      <c r="K132" s="38"/>
      <c r="L132" s="55"/>
      <c r="S132" s="38"/>
      <c r="T132" s="38"/>
      <c r="U132" s="38"/>
      <c r="V132" s="38"/>
      <c r="W132" s="38"/>
      <c r="X132" s="38"/>
      <c r="Y132" s="38"/>
      <c r="Z132" s="38"/>
      <c r="AA132" s="38"/>
      <c r="AB132" s="38"/>
      <c r="AC132" s="38"/>
      <c r="AD132" s="38"/>
      <c r="AE132" s="38"/>
    </row>
    <row r="133" s="2" customFormat="1" ht="6.96" customHeight="1">
      <c r="A133" s="38"/>
      <c r="B133" s="39"/>
      <c r="C133" s="38"/>
      <c r="D133" s="38"/>
      <c r="E133" s="38"/>
      <c r="F133" s="38"/>
      <c r="G133" s="38"/>
      <c r="H133" s="38"/>
      <c r="I133" s="38"/>
      <c r="J133" s="38"/>
      <c r="K133" s="38"/>
      <c r="L133" s="55"/>
      <c r="S133" s="38"/>
      <c r="T133" s="38"/>
      <c r="U133" s="38"/>
      <c r="V133" s="38"/>
      <c r="W133" s="38"/>
      <c r="X133" s="38"/>
      <c r="Y133" s="38"/>
      <c r="Z133" s="38"/>
      <c r="AA133" s="38"/>
      <c r="AB133" s="38"/>
      <c r="AC133" s="38"/>
      <c r="AD133" s="38"/>
      <c r="AE133" s="38"/>
    </row>
    <row r="134" s="2" customFormat="1" ht="40.05" customHeight="1">
      <c r="A134" s="38"/>
      <c r="B134" s="39"/>
      <c r="C134" s="32" t="s">
        <v>24</v>
      </c>
      <c r="D134" s="38"/>
      <c r="E134" s="38"/>
      <c r="F134" s="27" t="str">
        <f>E15</f>
        <v>Mč Praha 12, Generála Šišky 2375/6, 143 00 Praha 4</v>
      </c>
      <c r="G134" s="38"/>
      <c r="H134" s="38"/>
      <c r="I134" s="32" t="s">
        <v>30</v>
      </c>
      <c r="J134" s="36" t="str">
        <f>E21</f>
        <v>Ing.arch. Jan Mudra,Holoubkov 81,338 01 Holoubkov</v>
      </c>
      <c r="K134" s="38"/>
      <c r="L134" s="55"/>
      <c r="S134" s="38"/>
      <c r="T134" s="38"/>
      <c r="U134" s="38"/>
      <c r="V134" s="38"/>
      <c r="W134" s="38"/>
      <c r="X134" s="38"/>
      <c r="Y134" s="38"/>
      <c r="Z134" s="38"/>
      <c r="AA134" s="38"/>
      <c r="AB134" s="38"/>
      <c r="AC134" s="38"/>
      <c r="AD134" s="38"/>
      <c r="AE134" s="38"/>
    </row>
    <row r="135" s="2" customFormat="1" ht="15.15" customHeight="1">
      <c r="A135" s="38"/>
      <c r="B135" s="39"/>
      <c r="C135" s="32" t="s">
        <v>28</v>
      </c>
      <c r="D135" s="38"/>
      <c r="E135" s="38"/>
      <c r="F135" s="27" t="str">
        <f>IF(E18="","",E18)</f>
        <v>Vyplň údaj</v>
      </c>
      <c r="G135" s="38"/>
      <c r="H135" s="38"/>
      <c r="I135" s="32" t="s">
        <v>34</v>
      </c>
      <c r="J135" s="36" t="str">
        <f>E24</f>
        <v xml:space="preserve"> </v>
      </c>
      <c r="K135" s="38"/>
      <c r="L135" s="55"/>
      <c r="S135" s="38"/>
      <c r="T135" s="38"/>
      <c r="U135" s="38"/>
      <c r="V135" s="38"/>
      <c r="W135" s="38"/>
      <c r="X135" s="38"/>
      <c r="Y135" s="38"/>
      <c r="Z135" s="38"/>
      <c r="AA135" s="38"/>
      <c r="AB135" s="38"/>
      <c r="AC135" s="38"/>
      <c r="AD135" s="38"/>
      <c r="AE135" s="38"/>
    </row>
    <row r="136" s="2" customFormat="1" ht="10.32" customHeight="1">
      <c r="A136" s="38"/>
      <c r="B136" s="39"/>
      <c r="C136" s="38"/>
      <c r="D136" s="38"/>
      <c r="E136" s="38"/>
      <c r="F136" s="38"/>
      <c r="G136" s="38"/>
      <c r="H136" s="38"/>
      <c r="I136" s="38"/>
      <c r="J136" s="38"/>
      <c r="K136" s="38"/>
      <c r="L136" s="55"/>
      <c r="S136" s="38"/>
      <c r="T136" s="38"/>
      <c r="U136" s="38"/>
      <c r="V136" s="38"/>
      <c r="W136" s="38"/>
      <c r="X136" s="38"/>
      <c r="Y136" s="38"/>
      <c r="Z136" s="38"/>
      <c r="AA136" s="38"/>
      <c r="AB136" s="38"/>
      <c r="AC136" s="38"/>
      <c r="AD136" s="38"/>
      <c r="AE136" s="38"/>
    </row>
    <row r="137" s="11" customFormat="1" ht="29.28" customHeight="1">
      <c r="A137" s="148"/>
      <c r="B137" s="149"/>
      <c r="C137" s="150" t="s">
        <v>117</v>
      </c>
      <c r="D137" s="151" t="s">
        <v>63</v>
      </c>
      <c r="E137" s="151" t="s">
        <v>59</v>
      </c>
      <c r="F137" s="151" t="s">
        <v>60</v>
      </c>
      <c r="G137" s="151" t="s">
        <v>118</v>
      </c>
      <c r="H137" s="151" t="s">
        <v>119</v>
      </c>
      <c r="I137" s="151" t="s">
        <v>120</v>
      </c>
      <c r="J137" s="152" t="s">
        <v>107</v>
      </c>
      <c r="K137" s="153" t="s">
        <v>121</v>
      </c>
      <c r="L137" s="154"/>
      <c r="M137" s="86" t="s">
        <v>1</v>
      </c>
      <c r="N137" s="87" t="s">
        <v>42</v>
      </c>
      <c r="O137" s="87" t="s">
        <v>122</v>
      </c>
      <c r="P137" s="87" t="s">
        <v>123</v>
      </c>
      <c r="Q137" s="87" t="s">
        <v>124</v>
      </c>
      <c r="R137" s="87" t="s">
        <v>125</v>
      </c>
      <c r="S137" s="87" t="s">
        <v>126</v>
      </c>
      <c r="T137" s="88" t="s">
        <v>127</v>
      </c>
      <c r="U137" s="148"/>
      <c r="V137" s="148"/>
      <c r="W137" s="148"/>
      <c r="X137" s="148"/>
      <c r="Y137" s="148"/>
      <c r="Z137" s="148"/>
      <c r="AA137" s="148"/>
      <c r="AB137" s="148"/>
      <c r="AC137" s="148"/>
      <c r="AD137" s="148"/>
      <c r="AE137" s="148"/>
    </row>
    <row r="138" s="2" customFormat="1" ht="22.8" customHeight="1">
      <c r="A138" s="38"/>
      <c r="B138" s="39"/>
      <c r="C138" s="93" t="s">
        <v>128</v>
      </c>
      <c r="D138" s="38"/>
      <c r="E138" s="38"/>
      <c r="F138" s="38"/>
      <c r="G138" s="38"/>
      <c r="H138" s="38"/>
      <c r="I138" s="38"/>
      <c r="J138" s="155">
        <f>BK138</f>
        <v>0</v>
      </c>
      <c r="K138" s="38"/>
      <c r="L138" s="39"/>
      <c r="M138" s="89"/>
      <c r="N138" s="73"/>
      <c r="O138" s="90"/>
      <c r="P138" s="156">
        <f>P139+P400+P570</f>
        <v>0</v>
      </c>
      <c r="Q138" s="90"/>
      <c r="R138" s="156">
        <f>R139+R400+R570</f>
        <v>72.801323550000006</v>
      </c>
      <c r="S138" s="90"/>
      <c r="T138" s="157">
        <f>T139+T400+T570</f>
        <v>50.868174009999997</v>
      </c>
      <c r="U138" s="38"/>
      <c r="V138" s="38"/>
      <c r="W138" s="38"/>
      <c r="X138" s="38"/>
      <c r="Y138" s="38"/>
      <c r="Z138" s="38"/>
      <c r="AA138" s="38"/>
      <c r="AB138" s="38"/>
      <c r="AC138" s="38"/>
      <c r="AD138" s="38"/>
      <c r="AE138" s="38"/>
      <c r="AT138" s="19" t="s">
        <v>77</v>
      </c>
      <c r="AU138" s="19" t="s">
        <v>109</v>
      </c>
      <c r="BK138" s="158">
        <f>BK139+BK400+BK570</f>
        <v>0</v>
      </c>
    </row>
    <row r="139" s="12" customFormat="1" ht="25.92" customHeight="1">
      <c r="A139" s="12"/>
      <c r="B139" s="159"/>
      <c r="C139" s="12"/>
      <c r="D139" s="160" t="s">
        <v>77</v>
      </c>
      <c r="E139" s="161" t="s">
        <v>196</v>
      </c>
      <c r="F139" s="161" t="s">
        <v>197</v>
      </c>
      <c r="G139" s="12"/>
      <c r="H139" s="12"/>
      <c r="I139" s="162"/>
      <c r="J139" s="163">
        <f>BK139</f>
        <v>0</v>
      </c>
      <c r="K139" s="12"/>
      <c r="L139" s="159"/>
      <c r="M139" s="164"/>
      <c r="N139" s="165"/>
      <c r="O139" s="165"/>
      <c r="P139" s="166">
        <f>P140+P147+P157+P162+P185+P331+P397</f>
        <v>0</v>
      </c>
      <c r="Q139" s="165"/>
      <c r="R139" s="166">
        <f>R140+R147+R157+R162+R185+R331+R397</f>
        <v>64.822068819999998</v>
      </c>
      <c r="S139" s="165"/>
      <c r="T139" s="167">
        <f>T140+T147+T157+T162+T185+T331+T397</f>
        <v>50.411091999999996</v>
      </c>
      <c r="U139" s="12"/>
      <c r="V139" s="12"/>
      <c r="W139" s="12"/>
      <c r="X139" s="12"/>
      <c r="Y139" s="12"/>
      <c r="Z139" s="12"/>
      <c r="AA139" s="12"/>
      <c r="AB139" s="12"/>
      <c r="AC139" s="12"/>
      <c r="AD139" s="12"/>
      <c r="AE139" s="12"/>
      <c r="AR139" s="160" t="s">
        <v>86</v>
      </c>
      <c r="AT139" s="168" t="s">
        <v>77</v>
      </c>
      <c r="AU139" s="168" t="s">
        <v>78</v>
      </c>
      <c r="AY139" s="160" t="s">
        <v>130</v>
      </c>
      <c r="BK139" s="169">
        <f>BK140+BK147+BK157+BK162+BK185+BK331+BK397</f>
        <v>0</v>
      </c>
    </row>
    <row r="140" s="12" customFormat="1" ht="22.8" customHeight="1">
      <c r="A140" s="12"/>
      <c r="B140" s="159"/>
      <c r="C140" s="12"/>
      <c r="D140" s="160" t="s">
        <v>77</v>
      </c>
      <c r="E140" s="170" t="s">
        <v>86</v>
      </c>
      <c r="F140" s="170" t="s">
        <v>198</v>
      </c>
      <c r="G140" s="12"/>
      <c r="H140" s="12"/>
      <c r="I140" s="162"/>
      <c r="J140" s="171">
        <f>BK140</f>
        <v>0</v>
      </c>
      <c r="K140" s="12"/>
      <c r="L140" s="159"/>
      <c r="M140" s="164"/>
      <c r="N140" s="165"/>
      <c r="O140" s="165"/>
      <c r="P140" s="166">
        <f>SUM(P141:P146)</f>
        <v>0</v>
      </c>
      <c r="Q140" s="165"/>
      <c r="R140" s="166">
        <f>SUM(R141:R146)</f>
        <v>0</v>
      </c>
      <c r="S140" s="165"/>
      <c r="T140" s="167">
        <f>SUM(T141:T146)</f>
        <v>0</v>
      </c>
      <c r="U140" s="12"/>
      <c r="V140" s="12"/>
      <c r="W140" s="12"/>
      <c r="X140" s="12"/>
      <c r="Y140" s="12"/>
      <c r="Z140" s="12"/>
      <c r="AA140" s="12"/>
      <c r="AB140" s="12"/>
      <c r="AC140" s="12"/>
      <c r="AD140" s="12"/>
      <c r="AE140" s="12"/>
      <c r="AR140" s="160" t="s">
        <v>86</v>
      </c>
      <c r="AT140" s="168" t="s">
        <v>77</v>
      </c>
      <c r="AU140" s="168" t="s">
        <v>86</v>
      </c>
      <c r="AY140" s="160" t="s">
        <v>130</v>
      </c>
      <c r="BK140" s="169">
        <f>SUM(BK141:BK146)</f>
        <v>0</v>
      </c>
    </row>
    <row r="141" s="2" customFormat="1" ht="24.15" customHeight="1">
      <c r="A141" s="38"/>
      <c r="B141" s="172"/>
      <c r="C141" s="173" t="s">
        <v>86</v>
      </c>
      <c r="D141" s="173" t="s">
        <v>133</v>
      </c>
      <c r="E141" s="174" t="s">
        <v>290</v>
      </c>
      <c r="F141" s="175" t="s">
        <v>291</v>
      </c>
      <c r="G141" s="176" t="s">
        <v>230</v>
      </c>
      <c r="H141" s="177">
        <v>62.475000000000001</v>
      </c>
      <c r="I141" s="178"/>
      <c r="J141" s="179">
        <f>ROUND(I141*H141,2)</f>
        <v>0</v>
      </c>
      <c r="K141" s="180"/>
      <c r="L141" s="39"/>
      <c r="M141" s="181" t="s">
        <v>1</v>
      </c>
      <c r="N141" s="182" t="s">
        <v>43</v>
      </c>
      <c r="O141" s="77"/>
      <c r="P141" s="183">
        <f>O141*H141</f>
        <v>0</v>
      </c>
      <c r="Q141" s="183">
        <v>0</v>
      </c>
      <c r="R141" s="183">
        <f>Q141*H141</f>
        <v>0</v>
      </c>
      <c r="S141" s="183">
        <v>0</v>
      </c>
      <c r="T141" s="184">
        <f>S141*H141</f>
        <v>0</v>
      </c>
      <c r="U141" s="38"/>
      <c r="V141" s="38"/>
      <c r="W141" s="38"/>
      <c r="X141" s="38"/>
      <c r="Y141" s="38"/>
      <c r="Z141" s="38"/>
      <c r="AA141" s="38"/>
      <c r="AB141" s="38"/>
      <c r="AC141" s="38"/>
      <c r="AD141" s="38"/>
      <c r="AE141" s="38"/>
      <c r="AR141" s="185" t="s">
        <v>149</v>
      </c>
      <c r="AT141" s="185" t="s">
        <v>133</v>
      </c>
      <c r="AU141" s="185" t="s">
        <v>88</v>
      </c>
      <c r="AY141" s="19" t="s">
        <v>130</v>
      </c>
      <c r="BE141" s="186">
        <f>IF(N141="základní",J141,0)</f>
        <v>0</v>
      </c>
      <c r="BF141" s="186">
        <f>IF(N141="snížená",J141,0)</f>
        <v>0</v>
      </c>
      <c r="BG141" s="186">
        <f>IF(N141="zákl. přenesená",J141,0)</f>
        <v>0</v>
      </c>
      <c r="BH141" s="186">
        <f>IF(N141="sníž. přenesená",J141,0)</f>
        <v>0</v>
      </c>
      <c r="BI141" s="186">
        <f>IF(N141="nulová",J141,0)</f>
        <v>0</v>
      </c>
      <c r="BJ141" s="19" t="s">
        <v>86</v>
      </c>
      <c r="BK141" s="186">
        <f>ROUND(I141*H141,2)</f>
        <v>0</v>
      </c>
      <c r="BL141" s="19" t="s">
        <v>149</v>
      </c>
      <c r="BM141" s="185" t="s">
        <v>292</v>
      </c>
    </row>
    <row r="142" s="13" customFormat="1">
      <c r="A142" s="13"/>
      <c r="B142" s="198"/>
      <c r="C142" s="13"/>
      <c r="D142" s="187" t="s">
        <v>204</v>
      </c>
      <c r="E142" s="199" t="s">
        <v>1</v>
      </c>
      <c r="F142" s="200" t="s">
        <v>293</v>
      </c>
      <c r="G142" s="13"/>
      <c r="H142" s="201">
        <v>62.475000000000001</v>
      </c>
      <c r="I142" s="202"/>
      <c r="J142" s="13"/>
      <c r="K142" s="13"/>
      <c r="L142" s="198"/>
      <c r="M142" s="203"/>
      <c r="N142" s="204"/>
      <c r="O142" s="204"/>
      <c r="P142" s="204"/>
      <c r="Q142" s="204"/>
      <c r="R142" s="204"/>
      <c r="S142" s="204"/>
      <c r="T142" s="205"/>
      <c r="U142" s="13"/>
      <c r="V142" s="13"/>
      <c r="W142" s="13"/>
      <c r="X142" s="13"/>
      <c r="Y142" s="13"/>
      <c r="Z142" s="13"/>
      <c r="AA142" s="13"/>
      <c r="AB142" s="13"/>
      <c r="AC142" s="13"/>
      <c r="AD142" s="13"/>
      <c r="AE142" s="13"/>
      <c r="AT142" s="199" t="s">
        <v>204</v>
      </c>
      <c r="AU142" s="199" t="s">
        <v>88</v>
      </c>
      <c r="AV142" s="13" t="s">
        <v>88</v>
      </c>
      <c r="AW142" s="13" t="s">
        <v>33</v>
      </c>
      <c r="AX142" s="13" t="s">
        <v>78</v>
      </c>
      <c r="AY142" s="199" t="s">
        <v>130</v>
      </c>
    </row>
    <row r="143" s="14" customFormat="1">
      <c r="A143" s="14"/>
      <c r="B143" s="206"/>
      <c r="C143" s="14"/>
      <c r="D143" s="187" t="s">
        <v>204</v>
      </c>
      <c r="E143" s="207" t="s">
        <v>1</v>
      </c>
      <c r="F143" s="208" t="s">
        <v>206</v>
      </c>
      <c r="G143" s="14"/>
      <c r="H143" s="209">
        <v>62.475000000000001</v>
      </c>
      <c r="I143" s="210"/>
      <c r="J143" s="14"/>
      <c r="K143" s="14"/>
      <c r="L143" s="206"/>
      <c r="M143" s="211"/>
      <c r="N143" s="212"/>
      <c r="O143" s="212"/>
      <c r="P143" s="212"/>
      <c r="Q143" s="212"/>
      <c r="R143" s="212"/>
      <c r="S143" s="212"/>
      <c r="T143" s="213"/>
      <c r="U143" s="14"/>
      <c r="V143" s="14"/>
      <c r="W143" s="14"/>
      <c r="X143" s="14"/>
      <c r="Y143" s="14"/>
      <c r="Z143" s="14"/>
      <c r="AA143" s="14"/>
      <c r="AB143" s="14"/>
      <c r="AC143" s="14"/>
      <c r="AD143" s="14"/>
      <c r="AE143" s="14"/>
      <c r="AT143" s="207" t="s">
        <v>204</v>
      </c>
      <c r="AU143" s="207" t="s">
        <v>88</v>
      </c>
      <c r="AV143" s="14" t="s">
        <v>149</v>
      </c>
      <c r="AW143" s="14" t="s">
        <v>33</v>
      </c>
      <c r="AX143" s="14" t="s">
        <v>86</v>
      </c>
      <c r="AY143" s="207" t="s">
        <v>130</v>
      </c>
    </row>
    <row r="144" s="2" customFormat="1" ht="37.8" customHeight="1">
      <c r="A144" s="38"/>
      <c r="B144" s="172"/>
      <c r="C144" s="173" t="s">
        <v>88</v>
      </c>
      <c r="D144" s="173" t="s">
        <v>133</v>
      </c>
      <c r="E144" s="174" t="s">
        <v>294</v>
      </c>
      <c r="F144" s="175" t="s">
        <v>295</v>
      </c>
      <c r="G144" s="176" t="s">
        <v>230</v>
      </c>
      <c r="H144" s="177">
        <v>4.0300000000000002</v>
      </c>
      <c r="I144" s="178"/>
      <c r="J144" s="179">
        <f>ROUND(I144*H144,2)</f>
        <v>0</v>
      </c>
      <c r="K144" s="180"/>
      <c r="L144" s="39"/>
      <c r="M144" s="181" t="s">
        <v>1</v>
      </c>
      <c r="N144" s="182" t="s">
        <v>43</v>
      </c>
      <c r="O144" s="77"/>
      <c r="P144" s="183">
        <f>O144*H144</f>
        <v>0</v>
      </c>
      <c r="Q144" s="183">
        <v>0</v>
      </c>
      <c r="R144" s="183">
        <f>Q144*H144</f>
        <v>0</v>
      </c>
      <c r="S144" s="183">
        <v>0</v>
      </c>
      <c r="T144" s="184">
        <f>S144*H144</f>
        <v>0</v>
      </c>
      <c r="U144" s="38"/>
      <c r="V144" s="38"/>
      <c r="W144" s="38"/>
      <c r="X144" s="38"/>
      <c r="Y144" s="38"/>
      <c r="Z144" s="38"/>
      <c r="AA144" s="38"/>
      <c r="AB144" s="38"/>
      <c r="AC144" s="38"/>
      <c r="AD144" s="38"/>
      <c r="AE144" s="38"/>
      <c r="AR144" s="185" t="s">
        <v>149</v>
      </c>
      <c r="AT144" s="185" t="s">
        <v>133</v>
      </c>
      <c r="AU144" s="185" t="s">
        <v>88</v>
      </c>
      <c r="AY144" s="19" t="s">
        <v>130</v>
      </c>
      <c r="BE144" s="186">
        <f>IF(N144="základní",J144,0)</f>
        <v>0</v>
      </c>
      <c r="BF144" s="186">
        <f>IF(N144="snížená",J144,0)</f>
        <v>0</v>
      </c>
      <c r="BG144" s="186">
        <f>IF(N144="zákl. přenesená",J144,0)</f>
        <v>0</v>
      </c>
      <c r="BH144" s="186">
        <f>IF(N144="sníž. přenesená",J144,0)</f>
        <v>0</v>
      </c>
      <c r="BI144" s="186">
        <f>IF(N144="nulová",J144,0)</f>
        <v>0</v>
      </c>
      <c r="BJ144" s="19" t="s">
        <v>86</v>
      </c>
      <c r="BK144" s="186">
        <f>ROUND(I144*H144,2)</f>
        <v>0</v>
      </c>
      <c r="BL144" s="19" t="s">
        <v>149</v>
      </c>
      <c r="BM144" s="185" t="s">
        <v>296</v>
      </c>
    </row>
    <row r="145" s="13" customFormat="1">
      <c r="A145" s="13"/>
      <c r="B145" s="198"/>
      <c r="C145" s="13"/>
      <c r="D145" s="187" t="s">
        <v>204</v>
      </c>
      <c r="E145" s="199" t="s">
        <v>1</v>
      </c>
      <c r="F145" s="200" t="s">
        <v>297</v>
      </c>
      <c r="G145" s="13"/>
      <c r="H145" s="201">
        <v>4.0300000000000002</v>
      </c>
      <c r="I145" s="202"/>
      <c r="J145" s="13"/>
      <c r="K145" s="13"/>
      <c r="L145" s="198"/>
      <c r="M145" s="203"/>
      <c r="N145" s="204"/>
      <c r="O145" s="204"/>
      <c r="P145" s="204"/>
      <c r="Q145" s="204"/>
      <c r="R145" s="204"/>
      <c r="S145" s="204"/>
      <c r="T145" s="205"/>
      <c r="U145" s="13"/>
      <c r="V145" s="13"/>
      <c r="W145" s="13"/>
      <c r="X145" s="13"/>
      <c r="Y145" s="13"/>
      <c r="Z145" s="13"/>
      <c r="AA145" s="13"/>
      <c r="AB145" s="13"/>
      <c r="AC145" s="13"/>
      <c r="AD145" s="13"/>
      <c r="AE145" s="13"/>
      <c r="AT145" s="199" t="s">
        <v>204</v>
      </c>
      <c r="AU145" s="199" t="s">
        <v>88</v>
      </c>
      <c r="AV145" s="13" t="s">
        <v>88</v>
      </c>
      <c r="AW145" s="13" t="s">
        <v>33</v>
      </c>
      <c r="AX145" s="13" t="s">
        <v>78</v>
      </c>
      <c r="AY145" s="199" t="s">
        <v>130</v>
      </c>
    </row>
    <row r="146" s="14" customFormat="1">
      <c r="A146" s="14"/>
      <c r="B146" s="206"/>
      <c r="C146" s="14"/>
      <c r="D146" s="187" t="s">
        <v>204</v>
      </c>
      <c r="E146" s="207" t="s">
        <v>1</v>
      </c>
      <c r="F146" s="208" t="s">
        <v>206</v>
      </c>
      <c r="G146" s="14"/>
      <c r="H146" s="209">
        <v>4.0300000000000002</v>
      </c>
      <c r="I146" s="210"/>
      <c r="J146" s="14"/>
      <c r="K146" s="14"/>
      <c r="L146" s="206"/>
      <c r="M146" s="211"/>
      <c r="N146" s="212"/>
      <c r="O146" s="212"/>
      <c r="P146" s="212"/>
      <c r="Q146" s="212"/>
      <c r="R146" s="212"/>
      <c r="S146" s="212"/>
      <c r="T146" s="213"/>
      <c r="U146" s="14"/>
      <c r="V146" s="14"/>
      <c r="W146" s="14"/>
      <c r="X146" s="14"/>
      <c r="Y146" s="14"/>
      <c r="Z146" s="14"/>
      <c r="AA146" s="14"/>
      <c r="AB146" s="14"/>
      <c r="AC146" s="14"/>
      <c r="AD146" s="14"/>
      <c r="AE146" s="14"/>
      <c r="AT146" s="207" t="s">
        <v>204</v>
      </c>
      <c r="AU146" s="207" t="s">
        <v>88</v>
      </c>
      <c r="AV146" s="14" t="s">
        <v>149</v>
      </c>
      <c r="AW146" s="14" t="s">
        <v>33</v>
      </c>
      <c r="AX146" s="14" t="s">
        <v>86</v>
      </c>
      <c r="AY146" s="207" t="s">
        <v>130</v>
      </c>
    </row>
    <row r="147" s="12" customFormat="1" ht="22.8" customHeight="1">
      <c r="A147" s="12"/>
      <c r="B147" s="159"/>
      <c r="C147" s="12"/>
      <c r="D147" s="160" t="s">
        <v>77</v>
      </c>
      <c r="E147" s="170" t="s">
        <v>88</v>
      </c>
      <c r="F147" s="170" t="s">
        <v>298</v>
      </c>
      <c r="G147" s="12"/>
      <c r="H147" s="12"/>
      <c r="I147" s="162"/>
      <c r="J147" s="171">
        <f>BK147</f>
        <v>0</v>
      </c>
      <c r="K147" s="12"/>
      <c r="L147" s="159"/>
      <c r="M147" s="164"/>
      <c r="N147" s="165"/>
      <c r="O147" s="165"/>
      <c r="P147" s="166">
        <f>SUM(P148:P156)</f>
        <v>0</v>
      </c>
      <c r="Q147" s="165"/>
      <c r="R147" s="166">
        <f>SUM(R148:R156)</f>
        <v>0.11654829999999999</v>
      </c>
      <c r="S147" s="165"/>
      <c r="T147" s="167">
        <f>SUM(T148:T156)</f>
        <v>0</v>
      </c>
      <c r="U147" s="12"/>
      <c r="V147" s="12"/>
      <c r="W147" s="12"/>
      <c r="X147" s="12"/>
      <c r="Y147" s="12"/>
      <c r="Z147" s="12"/>
      <c r="AA147" s="12"/>
      <c r="AB147" s="12"/>
      <c r="AC147" s="12"/>
      <c r="AD147" s="12"/>
      <c r="AE147" s="12"/>
      <c r="AR147" s="160" t="s">
        <v>86</v>
      </c>
      <c r="AT147" s="168" t="s">
        <v>77</v>
      </c>
      <c r="AU147" s="168" t="s">
        <v>86</v>
      </c>
      <c r="AY147" s="160" t="s">
        <v>130</v>
      </c>
      <c r="BK147" s="169">
        <f>SUM(BK148:BK156)</f>
        <v>0</v>
      </c>
    </row>
    <row r="148" s="2" customFormat="1" ht="24.15" customHeight="1">
      <c r="A148" s="38"/>
      <c r="B148" s="172"/>
      <c r="C148" s="173" t="s">
        <v>142</v>
      </c>
      <c r="D148" s="173" t="s">
        <v>133</v>
      </c>
      <c r="E148" s="174" t="s">
        <v>299</v>
      </c>
      <c r="F148" s="175" t="s">
        <v>300</v>
      </c>
      <c r="G148" s="176" t="s">
        <v>201</v>
      </c>
      <c r="H148" s="177">
        <v>259.19799999999998</v>
      </c>
      <c r="I148" s="178"/>
      <c r="J148" s="179">
        <f>ROUND(I148*H148,2)</f>
        <v>0</v>
      </c>
      <c r="K148" s="180"/>
      <c r="L148" s="39"/>
      <c r="M148" s="181" t="s">
        <v>1</v>
      </c>
      <c r="N148" s="182" t="s">
        <v>43</v>
      </c>
      <c r="O148" s="77"/>
      <c r="P148" s="183">
        <f>O148*H148</f>
        <v>0</v>
      </c>
      <c r="Q148" s="183">
        <v>0.00010000000000000001</v>
      </c>
      <c r="R148" s="183">
        <f>Q148*H148</f>
        <v>0.0259198</v>
      </c>
      <c r="S148" s="183">
        <v>0</v>
      </c>
      <c r="T148" s="184">
        <f>S148*H148</f>
        <v>0</v>
      </c>
      <c r="U148" s="38"/>
      <c r="V148" s="38"/>
      <c r="W148" s="38"/>
      <c r="X148" s="38"/>
      <c r="Y148" s="38"/>
      <c r="Z148" s="38"/>
      <c r="AA148" s="38"/>
      <c r="AB148" s="38"/>
      <c r="AC148" s="38"/>
      <c r="AD148" s="38"/>
      <c r="AE148" s="38"/>
      <c r="AR148" s="185" t="s">
        <v>149</v>
      </c>
      <c r="AT148" s="185" t="s">
        <v>133</v>
      </c>
      <c r="AU148" s="185" t="s">
        <v>88</v>
      </c>
      <c r="AY148" s="19" t="s">
        <v>130</v>
      </c>
      <c r="BE148" s="186">
        <f>IF(N148="základní",J148,0)</f>
        <v>0</v>
      </c>
      <c r="BF148" s="186">
        <f>IF(N148="snížená",J148,0)</f>
        <v>0</v>
      </c>
      <c r="BG148" s="186">
        <f>IF(N148="zákl. přenesená",J148,0)</f>
        <v>0</v>
      </c>
      <c r="BH148" s="186">
        <f>IF(N148="sníž. přenesená",J148,0)</f>
        <v>0</v>
      </c>
      <c r="BI148" s="186">
        <f>IF(N148="nulová",J148,0)</f>
        <v>0</v>
      </c>
      <c r="BJ148" s="19" t="s">
        <v>86</v>
      </c>
      <c r="BK148" s="186">
        <f>ROUND(I148*H148,2)</f>
        <v>0</v>
      </c>
      <c r="BL148" s="19" t="s">
        <v>149</v>
      </c>
      <c r="BM148" s="185" t="s">
        <v>301</v>
      </c>
    </row>
    <row r="149" s="13" customFormat="1">
      <c r="A149" s="13"/>
      <c r="B149" s="198"/>
      <c r="C149" s="13"/>
      <c r="D149" s="187" t="s">
        <v>204</v>
      </c>
      <c r="E149" s="199" t="s">
        <v>1</v>
      </c>
      <c r="F149" s="200" t="s">
        <v>302</v>
      </c>
      <c r="G149" s="13"/>
      <c r="H149" s="201">
        <v>245.43799999999999</v>
      </c>
      <c r="I149" s="202"/>
      <c r="J149" s="13"/>
      <c r="K149" s="13"/>
      <c r="L149" s="198"/>
      <c r="M149" s="203"/>
      <c r="N149" s="204"/>
      <c r="O149" s="204"/>
      <c r="P149" s="204"/>
      <c r="Q149" s="204"/>
      <c r="R149" s="204"/>
      <c r="S149" s="204"/>
      <c r="T149" s="205"/>
      <c r="U149" s="13"/>
      <c r="V149" s="13"/>
      <c r="W149" s="13"/>
      <c r="X149" s="13"/>
      <c r="Y149" s="13"/>
      <c r="Z149" s="13"/>
      <c r="AA149" s="13"/>
      <c r="AB149" s="13"/>
      <c r="AC149" s="13"/>
      <c r="AD149" s="13"/>
      <c r="AE149" s="13"/>
      <c r="AT149" s="199" t="s">
        <v>204</v>
      </c>
      <c r="AU149" s="199" t="s">
        <v>88</v>
      </c>
      <c r="AV149" s="13" t="s">
        <v>88</v>
      </c>
      <c r="AW149" s="13" t="s">
        <v>33</v>
      </c>
      <c r="AX149" s="13" t="s">
        <v>78</v>
      </c>
      <c r="AY149" s="199" t="s">
        <v>130</v>
      </c>
    </row>
    <row r="150" s="13" customFormat="1">
      <c r="A150" s="13"/>
      <c r="B150" s="198"/>
      <c r="C150" s="13"/>
      <c r="D150" s="187" t="s">
        <v>204</v>
      </c>
      <c r="E150" s="199" t="s">
        <v>1</v>
      </c>
      <c r="F150" s="200" t="s">
        <v>303</v>
      </c>
      <c r="G150" s="13"/>
      <c r="H150" s="201">
        <v>13.76</v>
      </c>
      <c r="I150" s="202"/>
      <c r="J150" s="13"/>
      <c r="K150" s="13"/>
      <c r="L150" s="198"/>
      <c r="M150" s="203"/>
      <c r="N150" s="204"/>
      <c r="O150" s="204"/>
      <c r="P150" s="204"/>
      <c r="Q150" s="204"/>
      <c r="R150" s="204"/>
      <c r="S150" s="204"/>
      <c r="T150" s="205"/>
      <c r="U150" s="13"/>
      <c r="V150" s="13"/>
      <c r="W150" s="13"/>
      <c r="X150" s="13"/>
      <c r="Y150" s="13"/>
      <c r="Z150" s="13"/>
      <c r="AA150" s="13"/>
      <c r="AB150" s="13"/>
      <c r="AC150" s="13"/>
      <c r="AD150" s="13"/>
      <c r="AE150" s="13"/>
      <c r="AT150" s="199" t="s">
        <v>204</v>
      </c>
      <c r="AU150" s="199" t="s">
        <v>88</v>
      </c>
      <c r="AV150" s="13" t="s">
        <v>88</v>
      </c>
      <c r="AW150" s="13" t="s">
        <v>33</v>
      </c>
      <c r="AX150" s="13" t="s">
        <v>78</v>
      </c>
      <c r="AY150" s="199" t="s">
        <v>130</v>
      </c>
    </row>
    <row r="151" s="14" customFormat="1">
      <c r="A151" s="14"/>
      <c r="B151" s="206"/>
      <c r="C151" s="14"/>
      <c r="D151" s="187" t="s">
        <v>204</v>
      </c>
      <c r="E151" s="207" t="s">
        <v>1</v>
      </c>
      <c r="F151" s="208" t="s">
        <v>206</v>
      </c>
      <c r="G151" s="14"/>
      <c r="H151" s="209">
        <v>259.19799999999998</v>
      </c>
      <c r="I151" s="210"/>
      <c r="J151" s="14"/>
      <c r="K151" s="14"/>
      <c r="L151" s="206"/>
      <c r="M151" s="211"/>
      <c r="N151" s="212"/>
      <c r="O151" s="212"/>
      <c r="P151" s="212"/>
      <c r="Q151" s="212"/>
      <c r="R151" s="212"/>
      <c r="S151" s="212"/>
      <c r="T151" s="213"/>
      <c r="U151" s="14"/>
      <c r="V151" s="14"/>
      <c r="W151" s="14"/>
      <c r="X151" s="14"/>
      <c r="Y151" s="14"/>
      <c r="Z151" s="14"/>
      <c r="AA151" s="14"/>
      <c r="AB151" s="14"/>
      <c r="AC151" s="14"/>
      <c r="AD151" s="14"/>
      <c r="AE151" s="14"/>
      <c r="AT151" s="207" t="s">
        <v>204</v>
      </c>
      <c r="AU151" s="207" t="s">
        <v>88</v>
      </c>
      <c r="AV151" s="14" t="s">
        <v>149</v>
      </c>
      <c r="AW151" s="14" t="s">
        <v>33</v>
      </c>
      <c r="AX151" s="14" t="s">
        <v>86</v>
      </c>
      <c r="AY151" s="207" t="s">
        <v>130</v>
      </c>
    </row>
    <row r="152" s="2" customFormat="1" ht="24.15" customHeight="1">
      <c r="A152" s="38"/>
      <c r="B152" s="172"/>
      <c r="C152" s="221" t="s">
        <v>149</v>
      </c>
      <c r="D152" s="221" t="s">
        <v>250</v>
      </c>
      <c r="E152" s="222" t="s">
        <v>304</v>
      </c>
      <c r="F152" s="223" t="s">
        <v>305</v>
      </c>
      <c r="G152" s="224" t="s">
        <v>201</v>
      </c>
      <c r="H152" s="225">
        <v>302.09500000000003</v>
      </c>
      <c r="I152" s="226"/>
      <c r="J152" s="227">
        <f>ROUND(I152*H152,2)</f>
        <v>0</v>
      </c>
      <c r="K152" s="228"/>
      <c r="L152" s="229"/>
      <c r="M152" s="230" t="s">
        <v>1</v>
      </c>
      <c r="N152" s="231" t="s">
        <v>43</v>
      </c>
      <c r="O152" s="77"/>
      <c r="P152" s="183">
        <f>O152*H152</f>
        <v>0</v>
      </c>
      <c r="Q152" s="183">
        <v>0.00029999999999999997</v>
      </c>
      <c r="R152" s="183">
        <f>Q152*H152</f>
        <v>0.090628500000000001</v>
      </c>
      <c r="S152" s="183">
        <v>0</v>
      </c>
      <c r="T152" s="184">
        <f>S152*H152</f>
        <v>0</v>
      </c>
      <c r="U152" s="38"/>
      <c r="V152" s="38"/>
      <c r="W152" s="38"/>
      <c r="X152" s="38"/>
      <c r="Y152" s="38"/>
      <c r="Z152" s="38"/>
      <c r="AA152" s="38"/>
      <c r="AB152" s="38"/>
      <c r="AC152" s="38"/>
      <c r="AD152" s="38"/>
      <c r="AE152" s="38"/>
      <c r="AR152" s="185" t="s">
        <v>172</v>
      </c>
      <c r="AT152" s="185" t="s">
        <v>250</v>
      </c>
      <c r="AU152" s="185" t="s">
        <v>88</v>
      </c>
      <c r="AY152" s="19" t="s">
        <v>130</v>
      </c>
      <c r="BE152" s="186">
        <f>IF(N152="základní",J152,0)</f>
        <v>0</v>
      </c>
      <c r="BF152" s="186">
        <f>IF(N152="snížená",J152,0)</f>
        <v>0</v>
      </c>
      <c r="BG152" s="186">
        <f>IF(N152="zákl. přenesená",J152,0)</f>
        <v>0</v>
      </c>
      <c r="BH152" s="186">
        <f>IF(N152="sníž. přenesená",J152,0)</f>
        <v>0</v>
      </c>
      <c r="BI152" s="186">
        <f>IF(N152="nulová",J152,0)</f>
        <v>0</v>
      </c>
      <c r="BJ152" s="19" t="s">
        <v>86</v>
      </c>
      <c r="BK152" s="186">
        <f>ROUND(I152*H152,2)</f>
        <v>0</v>
      </c>
      <c r="BL152" s="19" t="s">
        <v>149</v>
      </c>
      <c r="BM152" s="185" t="s">
        <v>306</v>
      </c>
    </row>
    <row r="153" s="13" customFormat="1">
      <c r="A153" s="13"/>
      <c r="B153" s="198"/>
      <c r="C153" s="13"/>
      <c r="D153" s="187" t="s">
        <v>204</v>
      </c>
      <c r="E153" s="199" t="s">
        <v>1</v>
      </c>
      <c r="F153" s="200" t="s">
        <v>302</v>
      </c>
      <c r="G153" s="13"/>
      <c r="H153" s="201">
        <v>245.43799999999999</v>
      </c>
      <c r="I153" s="202"/>
      <c r="J153" s="13"/>
      <c r="K153" s="13"/>
      <c r="L153" s="198"/>
      <c r="M153" s="203"/>
      <c r="N153" s="204"/>
      <c r="O153" s="204"/>
      <c r="P153" s="204"/>
      <c r="Q153" s="204"/>
      <c r="R153" s="204"/>
      <c r="S153" s="204"/>
      <c r="T153" s="205"/>
      <c r="U153" s="13"/>
      <c r="V153" s="13"/>
      <c r="W153" s="13"/>
      <c r="X153" s="13"/>
      <c r="Y153" s="13"/>
      <c r="Z153" s="13"/>
      <c r="AA153" s="13"/>
      <c r="AB153" s="13"/>
      <c r="AC153" s="13"/>
      <c r="AD153" s="13"/>
      <c r="AE153" s="13"/>
      <c r="AT153" s="199" t="s">
        <v>204</v>
      </c>
      <c r="AU153" s="199" t="s">
        <v>88</v>
      </c>
      <c r="AV153" s="13" t="s">
        <v>88</v>
      </c>
      <c r="AW153" s="13" t="s">
        <v>33</v>
      </c>
      <c r="AX153" s="13" t="s">
        <v>78</v>
      </c>
      <c r="AY153" s="199" t="s">
        <v>130</v>
      </c>
    </row>
    <row r="154" s="13" customFormat="1">
      <c r="A154" s="13"/>
      <c r="B154" s="198"/>
      <c r="C154" s="13"/>
      <c r="D154" s="187" t="s">
        <v>204</v>
      </c>
      <c r="E154" s="199" t="s">
        <v>1</v>
      </c>
      <c r="F154" s="200" t="s">
        <v>303</v>
      </c>
      <c r="G154" s="13"/>
      <c r="H154" s="201">
        <v>13.76</v>
      </c>
      <c r="I154" s="202"/>
      <c r="J154" s="13"/>
      <c r="K154" s="13"/>
      <c r="L154" s="198"/>
      <c r="M154" s="203"/>
      <c r="N154" s="204"/>
      <c r="O154" s="204"/>
      <c r="P154" s="204"/>
      <c r="Q154" s="204"/>
      <c r="R154" s="204"/>
      <c r="S154" s="204"/>
      <c r="T154" s="205"/>
      <c r="U154" s="13"/>
      <c r="V154" s="13"/>
      <c r="W154" s="13"/>
      <c r="X154" s="13"/>
      <c r="Y154" s="13"/>
      <c r="Z154" s="13"/>
      <c r="AA154" s="13"/>
      <c r="AB154" s="13"/>
      <c r="AC154" s="13"/>
      <c r="AD154" s="13"/>
      <c r="AE154" s="13"/>
      <c r="AT154" s="199" t="s">
        <v>204</v>
      </c>
      <c r="AU154" s="199" t="s">
        <v>88</v>
      </c>
      <c r="AV154" s="13" t="s">
        <v>88</v>
      </c>
      <c r="AW154" s="13" t="s">
        <v>33</v>
      </c>
      <c r="AX154" s="13" t="s">
        <v>78</v>
      </c>
      <c r="AY154" s="199" t="s">
        <v>130</v>
      </c>
    </row>
    <row r="155" s="14" customFormat="1">
      <c r="A155" s="14"/>
      <c r="B155" s="206"/>
      <c r="C155" s="14"/>
      <c r="D155" s="187" t="s">
        <v>204</v>
      </c>
      <c r="E155" s="207" t="s">
        <v>1</v>
      </c>
      <c r="F155" s="208" t="s">
        <v>206</v>
      </c>
      <c r="G155" s="14"/>
      <c r="H155" s="209">
        <v>259.19799999999998</v>
      </c>
      <c r="I155" s="210"/>
      <c r="J155" s="14"/>
      <c r="K155" s="14"/>
      <c r="L155" s="206"/>
      <c r="M155" s="211"/>
      <c r="N155" s="212"/>
      <c r="O155" s="212"/>
      <c r="P155" s="212"/>
      <c r="Q155" s="212"/>
      <c r="R155" s="212"/>
      <c r="S155" s="212"/>
      <c r="T155" s="213"/>
      <c r="U155" s="14"/>
      <c r="V155" s="14"/>
      <c r="W155" s="14"/>
      <c r="X155" s="14"/>
      <c r="Y155" s="14"/>
      <c r="Z155" s="14"/>
      <c r="AA155" s="14"/>
      <c r="AB155" s="14"/>
      <c r="AC155" s="14"/>
      <c r="AD155" s="14"/>
      <c r="AE155" s="14"/>
      <c r="AT155" s="207" t="s">
        <v>204</v>
      </c>
      <c r="AU155" s="207" t="s">
        <v>88</v>
      </c>
      <c r="AV155" s="14" t="s">
        <v>149</v>
      </c>
      <c r="AW155" s="14" t="s">
        <v>33</v>
      </c>
      <c r="AX155" s="14" t="s">
        <v>86</v>
      </c>
      <c r="AY155" s="207" t="s">
        <v>130</v>
      </c>
    </row>
    <row r="156" s="13" customFormat="1">
      <c r="A156" s="13"/>
      <c r="B156" s="198"/>
      <c r="C156" s="13"/>
      <c r="D156" s="187" t="s">
        <v>204</v>
      </c>
      <c r="E156" s="13"/>
      <c r="F156" s="200" t="s">
        <v>307</v>
      </c>
      <c r="G156" s="13"/>
      <c r="H156" s="201">
        <v>302.09500000000003</v>
      </c>
      <c r="I156" s="202"/>
      <c r="J156" s="13"/>
      <c r="K156" s="13"/>
      <c r="L156" s="198"/>
      <c r="M156" s="203"/>
      <c r="N156" s="204"/>
      <c r="O156" s="204"/>
      <c r="P156" s="204"/>
      <c r="Q156" s="204"/>
      <c r="R156" s="204"/>
      <c r="S156" s="204"/>
      <c r="T156" s="205"/>
      <c r="U156" s="13"/>
      <c r="V156" s="13"/>
      <c r="W156" s="13"/>
      <c r="X156" s="13"/>
      <c r="Y156" s="13"/>
      <c r="Z156" s="13"/>
      <c r="AA156" s="13"/>
      <c r="AB156" s="13"/>
      <c r="AC156" s="13"/>
      <c r="AD156" s="13"/>
      <c r="AE156" s="13"/>
      <c r="AT156" s="199" t="s">
        <v>204</v>
      </c>
      <c r="AU156" s="199" t="s">
        <v>88</v>
      </c>
      <c r="AV156" s="13" t="s">
        <v>88</v>
      </c>
      <c r="AW156" s="13" t="s">
        <v>3</v>
      </c>
      <c r="AX156" s="13" t="s">
        <v>86</v>
      </c>
      <c r="AY156" s="199" t="s">
        <v>130</v>
      </c>
    </row>
    <row r="157" s="12" customFormat="1" ht="22.8" customHeight="1">
      <c r="A157" s="12"/>
      <c r="B157" s="159"/>
      <c r="C157" s="12"/>
      <c r="D157" s="160" t="s">
        <v>77</v>
      </c>
      <c r="E157" s="170" t="s">
        <v>142</v>
      </c>
      <c r="F157" s="170" t="s">
        <v>308</v>
      </c>
      <c r="G157" s="12"/>
      <c r="H157" s="12"/>
      <c r="I157" s="162"/>
      <c r="J157" s="171">
        <f>BK157</f>
        <v>0</v>
      </c>
      <c r="K157" s="12"/>
      <c r="L157" s="159"/>
      <c r="M157" s="164"/>
      <c r="N157" s="165"/>
      <c r="O157" s="165"/>
      <c r="P157" s="166">
        <f>SUM(P158:P161)</f>
        <v>0</v>
      </c>
      <c r="Q157" s="165"/>
      <c r="R157" s="166">
        <f>SUM(R158:R161)</f>
        <v>0.50530769999999992</v>
      </c>
      <c r="S157" s="165"/>
      <c r="T157" s="167">
        <f>SUM(T158:T161)</f>
        <v>0</v>
      </c>
      <c r="U157" s="12"/>
      <c r="V157" s="12"/>
      <c r="W157" s="12"/>
      <c r="X157" s="12"/>
      <c r="Y157" s="12"/>
      <c r="Z157" s="12"/>
      <c r="AA157" s="12"/>
      <c r="AB157" s="12"/>
      <c r="AC157" s="12"/>
      <c r="AD157" s="12"/>
      <c r="AE157" s="12"/>
      <c r="AR157" s="160" t="s">
        <v>86</v>
      </c>
      <c r="AT157" s="168" t="s">
        <v>77</v>
      </c>
      <c r="AU157" s="168" t="s">
        <v>86</v>
      </c>
      <c r="AY157" s="160" t="s">
        <v>130</v>
      </c>
      <c r="BK157" s="169">
        <f>SUM(BK158:BK161)</f>
        <v>0</v>
      </c>
    </row>
    <row r="158" s="2" customFormat="1" ht="33" customHeight="1">
      <c r="A158" s="38"/>
      <c r="B158" s="172"/>
      <c r="C158" s="173" t="s">
        <v>148</v>
      </c>
      <c r="D158" s="173" t="s">
        <v>133</v>
      </c>
      <c r="E158" s="174" t="s">
        <v>309</v>
      </c>
      <c r="F158" s="175" t="s">
        <v>310</v>
      </c>
      <c r="G158" s="176" t="s">
        <v>201</v>
      </c>
      <c r="H158" s="177">
        <v>2.0699999999999998</v>
      </c>
      <c r="I158" s="178"/>
      <c r="J158" s="179">
        <f>ROUND(I158*H158,2)</f>
        <v>0</v>
      </c>
      <c r="K158" s="180"/>
      <c r="L158" s="39"/>
      <c r="M158" s="181" t="s">
        <v>1</v>
      </c>
      <c r="N158" s="182" t="s">
        <v>43</v>
      </c>
      <c r="O158" s="77"/>
      <c r="P158" s="183">
        <f>O158*H158</f>
        <v>0</v>
      </c>
      <c r="Q158" s="183">
        <v>0.24410999999999999</v>
      </c>
      <c r="R158" s="183">
        <f>Q158*H158</f>
        <v>0.50530769999999992</v>
      </c>
      <c r="S158" s="183">
        <v>0</v>
      </c>
      <c r="T158" s="184">
        <f>S158*H158</f>
        <v>0</v>
      </c>
      <c r="U158" s="38"/>
      <c r="V158" s="38"/>
      <c r="W158" s="38"/>
      <c r="X158" s="38"/>
      <c r="Y158" s="38"/>
      <c r="Z158" s="38"/>
      <c r="AA158" s="38"/>
      <c r="AB158" s="38"/>
      <c r="AC158" s="38"/>
      <c r="AD158" s="38"/>
      <c r="AE158" s="38"/>
      <c r="AR158" s="185" t="s">
        <v>149</v>
      </c>
      <c r="AT158" s="185" t="s">
        <v>133</v>
      </c>
      <c r="AU158" s="185" t="s">
        <v>88</v>
      </c>
      <c r="AY158" s="19" t="s">
        <v>130</v>
      </c>
      <c r="BE158" s="186">
        <f>IF(N158="základní",J158,0)</f>
        <v>0</v>
      </c>
      <c r="BF158" s="186">
        <f>IF(N158="snížená",J158,0)</f>
        <v>0</v>
      </c>
      <c r="BG158" s="186">
        <f>IF(N158="zákl. přenesená",J158,0)</f>
        <v>0</v>
      </c>
      <c r="BH158" s="186">
        <f>IF(N158="sníž. přenesená",J158,0)</f>
        <v>0</v>
      </c>
      <c r="BI158" s="186">
        <f>IF(N158="nulová",J158,0)</f>
        <v>0</v>
      </c>
      <c r="BJ158" s="19" t="s">
        <v>86</v>
      </c>
      <c r="BK158" s="186">
        <f>ROUND(I158*H158,2)</f>
        <v>0</v>
      </c>
      <c r="BL158" s="19" t="s">
        <v>149</v>
      </c>
      <c r="BM158" s="185" t="s">
        <v>311</v>
      </c>
    </row>
    <row r="159" s="15" customFormat="1">
      <c r="A159" s="15"/>
      <c r="B159" s="214"/>
      <c r="C159" s="15"/>
      <c r="D159" s="187" t="s">
        <v>204</v>
      </c>
      <c r="E159" s="215" t="s">
        <v>1</v>
      </c>
      <c r="F159" s="216" t="s">
        <v>312</v>
      </c>
      <c r="G159" s="15"/>
      <c r="H159" s="215" t="s">
        <v>1</v>
      </c>
      <c r="I159" s="217"/>
      <c r="J159" s="15"/>
      <c r="K159" s="15"/>
      <c r="L159" s="214"/>
      <c r="M159" s="218"/>
      <c r="N159" s="219"/>
      <c r="O159" s="219"/>
      <c r="P159" s="219"/>
      <c r="Q159" s="219"/>
      <c r="R159" s="219"/>
      <c r="S159" s="219"/>
      <c r="T159" s="220"/>
      <c r="U159" s="15"/>
      <c r="V159" s="15"/>
      <c r="W159" s="15"/>
      <c r="X159" s="15"/>
      <c r="Y159" s="15"/>
      <c r="Z159" s="15"/>
      <c r="AA159" s="15"/>
      <c r="AB159" s="15"/>
      <c r="AC159" s="15"/>
      <c r="AD159" s="15"/>
      <c r="AE159" s="15"/>
      <c r="AT159" s="215" t="s">
        <v>204</v>
      </c>
      <c r="AU159" s="215" t="s">
        <v>88</v>
      </c>
      <c r="AV159" s="15" t="s">
        <v>86</v>
      </c>
      <c r="AW159" s="15" t="s">
        <v>33</v>
      </c>
      <c r="AX159" s="15" t="s">
        <v>78</v>
      </c>
      <c r="AY159" s="215" t="s">
        <v>130</v>
      </c>
    </row>
    <row r="160" s="13" customFormat="1">
      <c r="A160" s="13"/>
      <c r="B160" s="198"/>
      <c r="C160" s="13"/>
      <c r="D160" s="187" t="s">
        <v>204</v>
      </c>
      <c r="E160" s="199" t="s">
        <v>1</v>
      </c>
      <c r="F160" s="200" t="s">
        <v>313</v>
      </c>
      <c r="G160" s="13"/>
      <c r="H160" s="201">
        <v>2.0699999999999998</v>
      </c>
      <c r="I160" s="202"/>
      <c r="J160" s="13"/>
      <c r="K160" s="13"/>
      <c r="L160" s="198"/>
      <c r="M160" s="203"/>
      <c r="N160" s="204"/>
      <c r="O160" s="204"/>
      <c r="P160" s="204"/>
      <c r="Q160" s="204"/>
      <c r="R160" s="204"/>
      <c r="S160" s="204"/>
      <c r="T160" s="205"/>
      <c r="U160" s="13"/>
      <c r="V160" s="13"/>
      <c r="W160" s="13"/>
      <c r="X160" s="13"/>
      <c r="Y160" s="13"/>
      <c r="Z160" s="13"/>
      <c r="AA160" s="13"/>
      <c r="AB160" s="13"/>
      <c r="AC160" s="13"/>
      <c r="AD160" s="13"/>
      <c r="AE160" s="13"/>
      <c r="AT160" s="199" t="s">
        <v>204</v>
      </c>
      <c r="AU160" s="199" t="s">
        <v>88</v>
      </c>
      <c r="AV160" s="13" t="s">
        <v>88</v>
      </c>
      <c r="AW160" s="13" t="s">
        <v>33</v>
      </c>
      <c r="AX160" s="13" t="s">
        <v>78</v>
      </c>
      <c r="AY160" s="199" t="s">
        <v>130</v>
      </c>
    </row>
    <row r="161" s="14" customFormat="1">
      <c r="A161" s="14"/>
      <c r="B161" s="206"/>
      <c r="C161" s="14"/>
      <c r="D161" s="187" t="s">
        <v>204</v>
      </c>
      <c r="E161" s="207" t="s">
        <v>1</v>
      </c>
      <c r="F161" s="208" t="s">
        <v>206</v>
      </c>
      <c r="G161" s="14"/>
      <c r="H161" s="209">
        <v>2.0699999999999998</v>
      </c>
      <c r="I161" s="210"/>
      <c r="J161" s="14"/>
      <c r="K161" s="14"/>
      <c r="L161" s="206"/>
      <c r="M161" s="211"/>
      <c r="N161" s="212"/>
      <c r="O161" s="212"/>
      <c r="P161" s="212"/>
      <c r="Q161" s="212"/>
      <c r="R161" s="212"/>
      <c r="S161" s="212"/>
      <c r="T161" s="213"/>
      <c r="U161" s="14"/>
      <c r="V161" s="14"/>
      <c r="W161" s="14"/>
      <c r="X161" s="14"/>
      <c r="Y161" s="14"/>
      <c r="Z161" s="14"/>
      <c r="AA161" s="14"/>
      <c r="AB161" s="14"/>
      <c r="AC161" s="14"/>
      <c r="AD161" s="14"/>
      <c r="AE161" s="14"/>
      <c r="AT161" s="207" t="s">
        <v>204</v>
      </c>
      <c r="AU161" s="207" t="s">
        <v>88</v>
      </c>
      <c r="AV161" s="14" t="s">
        <v>149</v>
      </c>
      <c r="AW161" s="14" t="s">
        <v>33</v>
      </c>
      <c r="AX161" s="14" t="s">
        <v>86</v>
      </c>
      <c r="AY161" s="207" t="s">
        <v>130</v>
      </c>
    </row>
    <row r="162" s="12" customFormat="1" ht="22.8" customHeight="1">
      <c r="A162" s="12"/>
      <c r="B162" s="159"/>
      <c r="C162" s="12"/>
      <c r="D162" s="160" t="s">
        <v>77</v>
      </c>
      <c r="E162" s="170" t="s">
        <v>148</v>
      </c>
      <c r="F162" s="170" t="s">
        <v>314</v>
      </c>
      <c r="G162" s="12"/>
      <c r="H162" s="12"/>
      <c r="I162" s="162"/>
      <c r="J162" s="171">
        <f>BK162</f>
        <v>0</v>
      </c>
      <c r="K162" s="12"/>
      <c r="L162" s="159"/>
      <c r="M162" s="164"/>
      <c r="N162" s="165"/>
      <c r="O162" s="165"/>
      <c r="P162" s="166">
        <f>SUM(P163:P184)</f>
        <v>0</v>
      </c>
      <c r="Q162" s="165"/>
      <c r="R162" s="166">
        <f>SUM(R163:R184)</f>
        <v>10.197774000000001</v>
      </c>
      <c r="S162" s="165"/>
      <c r="T162" s="167">
        <f>SUM(T163:T184)</f>
        <v>0</v>
      </c>
      <c r="U162" s="12"/>
      <c r="V162" s="12"/>
      <c r="W162" s="12"/>
      <c r="X162" s="12"/>
      <c r="Y162" s="12"/>
      <c r="Z162" s="12"/>
      <c r="AA162" s="12"/>
      <c r="AB162" s="12"/>
      <c r="AC162" s="12"/>
      <c r="AD162" s="12"/>
      <c r="AE162" s="12"/>
      <c r="AR162" s="160" t="s">
        <v>86</v>
      </c>
      <c r="AT162" s="168" t="s">
        <v>77</v>
      </c>
      <c r="AU162" s="168" t="s">
        <v>86</v>
      </c>
      <c r="AY162" s="160" t="s">
        <v>130</v>
      </c>
      <c r="BK162" s="169">
        <f>SUM(BK163:BK184)</f>
        <v>0</v>
      </c>
    </row>
    <row r="163" s="2" customFormat="1" ht="24.15" customHeight="1">
      <c r="A163" s="38"/>
      <c r="B163" s="172"/>
      <c r="C163" s="173" t="s">
        <v>160</v>
      </c>
      <c r="D163" s="173" t="s">
        <v>133</v>
      </c>
      <c r="E163" s="174" t="s">
        <v>315</v>
      </c>
      <c r="F163" s="175" t="s">
        <v>316</v>
      </c>
      <c r="G163" s="176" t="s">
        <v>201</v>
      </c>
      <c r="H163" s="177">
        <v>8.0600000000000005</v>
      </c>
      <c r="I163" s="178"/>
      <c r="J163" s="179">
        <f>ROUND(I163*H163,2)</f>
        <v>0</v>
      </c>
      <c r="K163" s="180"/>
      <c r="L163" s="39"/>
      <c r="M163" s="181" t="s">
        <v>1</v>
      </c>
      <c r="N163" s="182" t="s">
        <v>43</v>
      </c>
      <c r="O163" s="77"/>
      <c r="P163" s="183">
        <f>O163*H163</f>
        <v>0</v>
      </c>
      <c r="Q163" s="183">
        <v>0.39600000000000002</v>
      </c>
      <c r="R163" s="183">
        <f>Q163*H163</f>
        <v>3.1917600000000004</v>
      </c>
      <c r="S163" s="183">
        <v>0</v>
      </c>
      <c r="T163" s="184">
        <f>S163*H163</f>
        <v>0</v>
      </c>
      <c r="U163" s="38"/>
      <c r="V163" s="38"/>
      <c r="W163" s="38"/>
      <c r="X163" s="38"/>
      <c r="Y163" s="38"/>
      <c r="Z163" s="38"/>
      <c r="AA163" s="38"/>
      <c r="AB163" s="38"/>
      <c r="AC163" s="38"/>
      <c r="AD163" s="38"/>
      <c r="AE163" s="38"/>
      <c r="AR163" s="185" t="s">
        <v>149</v>
      </c>
      <c r="AT163" s="185" t="s">
        <v>133</v>
      </c>
      <c r="AU163" s="185" t="s">
        <v>88</v>
      </c>
      <c r="AY163" s="19" t="s">
        <v>130</v>
      </c>
      <c r="BE163" s="186">
        <f>IF(N163="základní",J163,0)</f>
        <v>0</v>
      </c>
      <c r="BF163" s="186">
        <f>IF(N163="snížená",J163,0)</f>
        <v>0</v>
      </c>
      <c r="BG163" s="186">
        <f>IF(N163="zákl. přenesená",J163,0)</f>
        <v>0</v>
      </c>
      <c r="BH163" s="186">
        <f>IF(N163="sníž. přenesená",J163,0)</f>
        <v>0</v>
      </c>
      <c r="BI163" s="186">
        <f>IF(N163="nulová",J163,0)</f>
        <v>0</v>
      </c>
      <c r="BJ163" s="19" t="s">
        <v>86</v>
      </c>
      <c r="BK163" s="186">
        <f>ROUND(I163*H163,2)</f>
        <v>0</v>
      </c>
      <c r="BL163" s="19" t="s">
        <v>149</v>
      </c>
      <c r="BM163" s="185" t="s">
        <v>317</v>
      </c>
    </row>
    <row r="164" s="13" customFormat="1">
      <c r="A164" s="13"/>
      <c r="B164" s="198"/>
      <c r="C164" s="13"/>
      <c r="D164" s="187" t="s">
        <v>204</v>
      </c>
      <c r="E164" s="199" t="s">
        <v>1</v>
      </c>
      <c r="F164" s="200" t="s">
        <v>318</v>
      </c>
      <c r="G164" s="13"/>
      <c r="H164" s="201">
        <v>8.0600000000000005</v>
      </c>
      <c r="I164" s="202"/>
      <c r="J164" s="13"/>
      <c r="K164" s="13"/>
      <c r="L164" s="198"/>
      <c r="M164" s="203"/>
      <c r="N164" s="204"/>
      <c r="O164" s="204"/>
      <c r="P164" s="204"/>
      <c r="Q164" s="204"/>
      <c r="R164" s="204"/>
      <c r="S164" s="204"/>
      <c r="T164" s="205"/>
      <c r="U164" s="13"/>
      <c r="V164" s="13"/>
      <c r="W164" s="13"/>
      <c r="X164" s="13"/>
      <c r="Y164" s="13"/>
      <c r="Z164" s="13"/>
      <c r="AA164" s="13"/>
      <c r="AB164" s="13"/>
      <c r="AC164" s="13"/>
      <c r="AD164" s="13"/>
      <c r="AE164" s="13"/>
      <c r="AT164" s="199" t="s">
        <v>204</v>
      </c>
      <c r="AU164" s="199" t="s">
        <v>88</v>
      </c>
      <c r="AV164" s="13" t="s">
        <v>88</v>
      </c>
      <c r="AW164" s="13" t="s">
        <v>33</v>
      </c>
      <c r="AX164" s="13" t="s">
        <v>78</v>
      </c>
      <c r="AY164" s="199" t="s">
        <v>130</v>
      </c>
    </row>
    <row r="165" s="14" customFormat="1">
      <c r="A165" s="14"/>
      <c r="B165" s="206"/>
      <c r="C165" s="14"/>
      <c r="D165" s="187" t="s">
        <v>204</v>
      </c>
      <c r="E165" s="207" t="s">
        <v>1</v>
      </c>
      <c r="F165" s="208" t="s">
        <v>206</v>
      </c>
      <c r="G165" s="14"/>
      <c r="H165" s="209">
        <v>8.0600000000000005</v>
      </c>
      <c r="I165" s="210"/>
      <c r="J165" s="14"/>
      <c r="K165" s="14"/>
      <c r="L165" s="206"/>
      <c r="M165" s="211"/>
      <c r="N165" s="212"/>
      <c r="O165" s="212"/>
      <c r="P165" s="212"/>
      <c r="Q165" s="212"/>
      <c r="R165" s="212"/>
      <c r="S165" s="212"/>
      <c r="T165" s="213"/>
      <c r="U165" s="14"/>
      <c r="V165" s="14"/>
      <c r="W165" s="14"/>
      <c r="X165" s="14"/>
      <c r="Y165" s="14"/>
      <c r="Z165" s="14"/>
      <c r="AA165" s="14"/>
      <c r="AB165" s="14"/>
      <c r="AC165" s="14"/>
      <c r="AD165" s="14"/>
      <c r="AE165" s="14"/>
      <c r="AT165" s="207" t="s">
        <v>204</v>
      </c>
      <c r="AU165" s="207" t="s">
        <v>88</v>
      </c>
      <c r="AV165" s="14" t="s">
        <v>149</v>
      </c>
      <c r="AW165" s="14" t="s">
        <v>33</v>
      </c>
      <c r="AX165" s="14" t="s">
        <v>86</v>
      </c>
      <c r="AY165" s="207" t="s">
        <v>130</v>
      </c>
    </row>
    <row r="166" s="2" customFormat="1" ht="24.15" customHeight="1">
      <c r="A166" s="38"/>
      <c r="B166" s="172"/>
      <c r="C166" s="173" t="s">
        <v>167</v>
      </c>
      <c r="D166" s="173" t="s">
        <v>133</v>
      </c>
      <c r="E166" s="174" t="s">
        <v>319</v>
      </c>
      <c r="F166" s="175" t="s">
        <v>320</v>
      </c>
      <c r="G166" s="176" t="s">
        <v>201</v>
      </c>
      <c r="H166" s="177">
        <v>8.0600000000000005</v>
      </c>
      <c r="I166" s="178"/>
      <c r="J166" s="179">
        <f>ROUND(I166*H166,2)</f>
        <v>0</v>
      </c>
      <c r="K166" s="180"/>
      <c r="L166" s="39"/>
      <c r="M166" s="181" t="s">
        <v>1</v>
      </c>
      <c r="N166" s="182" t="s">
        <v>43</v>
      </c>
      <c r="O166" s="77"/>
      <c r="P166" s="183">
        <f>O166*H166</f>
        <v>0</v>
      </c>
      <c r="Q166" s="183">
        <v>0</v>
      </c>
      <c r="R166" s="183">
        <f>Q166*H166</f>
        <v>0</v>
      </c>
      <c r="S166" s="183">
        <v>0</v>
      </c>
      <c r="T166" s="184">
        <f>S166*H166</f>
        <v>0</v>
      </c>
      <c r="U166" s="38"/>
      <c r="V166" s="38"/>
      <c r="W166" s="38"/>
      <c r="X166" s="38"/>
      <c r="Y166" s="38"/>
      <c r="Z166" s="38"/>
      <c r="AA166" s="38"/>
      <c r="AB166" s="38"/>
      <c r="AC166" s="38"/>
      <c r="AD166" s="38"/>
      <c r="AE166" s="38"/>
      <c r="AR166" s="185" t="s">
        <v>149</v>
      </c>
      <c r="AT166" s="185" t="s">
        <v>133</v>
      </c>
      <c r="AU166" s="185" t="s">
        <v>88</v>
      </c>
      <c r="AY166" s="19" t="s">
        <v>130</v>
      </c>
      <c r="BE166" s="186">
        <f>IF(N166="základní",J166,0)</f>
        <v>0</v>
      </c>
      <c r="BF166" s="186">
        <f>IF(N166="snížená",J166,0)</f>
        <v>0</v>
      </c>
      <c r="BG166" s="186">
        <f>IF(N166="zákl. přenesená",J166,0)</f>
        <v>0</v>
      </c>
      <c r="BH166" s="186">
        <f>IF(N166="sníž. přenesená",J166,0)</f>
        <v>0</v>
      </c>
      <c r="BI166" s="186">
        <f>IF(N166="nulová",J166,0)</f>
        <v>0</v>
      </c>
      <c r="BJ166" s="19" t="s">
        <v>86</v>
      </c>
      <c r="BK166" s="186">
        <f>ROUND(I166*H166,2)</f>
        <v>0</v>
      </c>
      <c r="BL166" s="19" t="s">
        <v>149</v>
      </c>
      <c r="BM166" s="185" t="s">
        <v>321</v>
      </c>
    </row>
    <row r="167" s="13" customFormat="1">
      <c r="A167" s="13"/>
      <c r="B167" s="198"/>
      <c r="C167" s="13"/>
      <c r="D167" s="187" t="s">
        <v>204</v>
      </c>
      <c r="E167" s="199" t="s">
        <v>1</v>
      </c>
      <c r="F167" s="200" t="s">
        <v>318</v>
      </c>
      <c r="G167" s="13"/>
      <c r="H167" s="201">
        <v>8.0600000000000005</v>
      </c>
      <c r="I167" s="202"/>
      <c r="J167" s="13"/>
      <c r="K167" s="13"/>
      <c r="L167" s="198"/>
      <c r="M167" s="203"/>
      <c r="N167" s="204"/>
      <c r="O167" s="204"/>
      <c r="P167" s="204"/>
      <c r="Q167" s="204"/>
      <c r="R167" s="204"/>
      <c r="S167" s="204"/>
      <c r="T167" s="205"/>
      <c r="U167" s="13"/>
      <c r="V167" s="13"/>
      <c r="W167" s="13"/>
      <c r="X167" s="13"/>
      <c r="Y167" s="13"/>
      <c r="Z167" s="13"/>
      <c r="AA167" s="13"/>
      <c r="AB167" s="13"/>
      <c r="AC167" s="13"/>
      <c r="AD167" s="13"/>
      <c r="AE167" s="13"/>
      <c r="AT167" s="199" t="s">
        <v>204</v>
      </c>
      <c r="AU167" s="199" t="s">
        <v>88</v>
      </c>
      <c r="AV167" s="13" t="s">
        <v>88</v>
      </c>
      <c r="AW167" s="13" t="s">
        <v>33</v>
      </c>
      <c r="AX167" s="13" t="s">
        <v>78</v>
      </c>
      <c r="AY167" s="199" t="s">
        <v>130</v>
      </c>
    </row>
    <row r="168" s="14" customFormat="1">
      <c r="A168" s="14"/>
      <c r="B168" s="206"/>
      <c r="C168" s="14"/>
      <c r="D168" s="187" t="s">
        <v>204</v>
      </c>
      <c r="E168" s="207" t="s">
        <v>1</v>
      </c>
      <c r="F168" s="208" t="s">
        <v>206</v>
      </c>
      <c r="G168" s="14"/>
      <c r="H168" s="209">
        <v>8.0600000000000005</v>
      </c>
      <c r="I168" s="210"/>
      <c r="J168" s="14"/>
      <c r="K168" s="14"/>
      <c r="L168" s="206"/>
      <c r="M168" s="211"/>
      <c r="N168" s="212"/>
      <c r="O168" s="212"/>
      <c r="P168" s="212"/>
      <c r="Q168" s="212"/>
      <c r="R168" s="212"/>
      <c r="S168" s="212"/>
      <c r="T168" s="213"/>
      <c r="U168" s="14"/>
      <c r="V168" s="14"/>
      <c r="W168" s="14"/>
      <c r="X168" s="14"/>
      <c r="Y168" s="14"/>
      <c r="Z168" s="14"/>
      <c r="AA168" s="14"/>
      <c r="AB168" s="14"/>
      <c r="AC168" s="14"/>
      <c r="AD168" s="14"/>
      <c r="AE168" s="14"/>
      <c r="AT168" s="207" t="s">
        <v>204</v>
      </c>
      <c r="AU168" s="207" t="s">
        <v>88</v>
      </c>
      <c r="AV168" s="14" t="s">
        <v>149</v>
      </c>
      <c r="AW168" s="14" t="s">
        <v>33</v>
      </c>
      <c r="AX168" s="14" t="s">
        <v>86</v>
      </c>
      <c r="AY168" s="207" t="s">
        <v>130</v>
      </c>
    </row>
    <row r="169" s="2" customFormat="1" ht="24.15" customHeight="1">
      <c r="A169" s="38"/>
      <c r="B169" s="172"/>
      <c r="C169" s="173" t="s">
        <v>172</v>
      </c>
      <c r="D169" s="173" t="s">
        <v>133</v>
      </c>
      <c r="E169" s="174" t="s">
        <v>319</v>
      </c>
      <c r="F169" s="175" t="s">
        <v>320</v>
      </c>
      <c r="G169" s="176" t="s">
        <v>201</v>
      </c>
      <c r="H169" s="177">
        <v>148.75</v>
      </c>
      <c r="I169" s="178"/>
      <c r="J169" s="179">
        <f>ROUND(I169*H169,2)</f>
        <v>0</v>
      </c>
      <c r="K169" s="180"/>
      <c r="L169" s="39"/>
      <c r="M169" s="181" t="s">
        <v>1</v>
      </c>
      <c r="N169" s="182" t="s">
        <v>43</v>
      </c>
      <c r="O169" s="77"/>
      <c r="P169" s="183">
        <f>O169*H169</f>
        <v>0</v>
      </c>
      <c r="Q169" s="183">
        <v>0</v>
      </c>
      <c r="R169" s="183">
        <f>Q169*H169</f>
        <v>0</v>
      </c>
      <c r="S169" s="183">
        <v>0</v>
      </c>
      <c r="T169" s="184">
        <f>S169*H169</f>
        <v>0</v>
      </c>
      <c r="U169" s="38"/>
      <c r="V169" s="38"/>
      <c r="W169" s="38"/>
      <c r="X169" s="38"/>
      <c r="Y169" s="38"/>
      <c r="Z169" s="38"/>
      <c r="AA169" s="38"/>
      <c r="AB169" s="38"/>
      <c r="AC169" s="38"/>
      <c r="AD169" s="38"/>
      <c r="AE169" s="38"/>
      <c r="AR169" s="185" t="s">
        <v>149</v>
      </c>
      <c r="AT169" s="185" t="s">
        <v>133</v>
      </c>
      <c r="AU169" s="185" t="s">
        <v>88</v>
      </c>
      <c r="AY169" s="19" t="s">
        <v>130</v>
      </c>
      <c r="BE169" s="186">
        <f>IF(N169="základní",J169,0)</f>
        <v>0</v>
      </c>
      <c r="BF169" s="186">
        <f>IF(N169="snížená",J169,0)</f>
        <v>0</v>
      </c>
      <c r="BG169" s="186">
        <f>IF(N169="zákl. přenesená",J169,0)</f>
        <v>0</v>
      </c>
      <c r="BH169" s="186">
        <f>IF(N169="sníž. přenesená",J169,0)</f>
        <v>0</v>
      </c>
      <c r="BI169" s="186">
        <f>IF(N169="nulová",J169,0)</f>
        <v>0</v>
      </c>
      <c r="BJ169" s="19" t="s">
        <v>86</v>
      </c>
      <c r="BK169" s="186">
        <f>ROUND(I169*H169,2)</f>
        <v>0</v>
      </c>
      <c r="BL169" s="19" t="s">
        <v>149</v>
      </c>
      <c r="BM169" s="185" t="s">
        <v>322</v>
      </c>
    </row>
    <row r="170" s="15" customFormat="1">
      <c r="A170" s="15"/>
      <c r="B170" s="214"/>
      <c r="C170" s="15"/>
      <c r="D170" s="187" t="s">
        <v>204</v>
      </c>
      <c r="E170" s="215" t="s">
        <v>1</v>
      </c>
      <c r="F170" s="216" t="s">
        <v>323</v>
      </c>
      <c r="G170" s="15"/>
      <c r="H170" s="215" t="s">
        <v>1</v>
      </c>
      <c r="I170" s="217"/>
      <c r="J170" s="15"/>
      <c r="K170" s="15"/>
      <c r="L170" s="214"/>
      <c r="M170" s="218"/>
      <c r="N170" s="219"/>
      <c r="O170" s="219"/>
      <c r="P170" s="219"/>
      <c r="Q170" s="219"/>
      <c r="R170" s="219"/>
      <c r="S170" s="219"/>
      <c r="T170" s="220"/>
      <c r="U170" s="15"/>
      <c r="V170" s="15"/>
      <c r="W170" s="15"/>
      <c r="X170" s="15"/>
      <c r="Y170" s="15"/>
      <c r="Z170" s="15"/>
      <c r="AA170" s="15"/>
      <c r="AB170" s="15"/>
      <c r="AC170" s="15"/>
      <c r="AD170" s="15"/>
      <c r="AE170" s="15"/>
      <c r="AT170" s="215" t="s">
        <v>204</v>
      </c>
      <c r="AU170" s="215" t="s">
        <v>88</v>
      </c>
      <c r="AV170" s="15" t="s">
        <v>86</v>
      </c>
      <c r="AW170" s="15" t="s">
        <v>33</v>
      </c>
      <c r="AX170" s="15" t="s">
        <v>78</v>
      </c>
      <c r="AY170" s="215" t="s">
        <v>130</v>
      </c>
    </row>
    <row r="171" s="13" customFormat="1">
      <c r="A171" s="13"/>
      <c r="B171" s="198"/>
      <c r="C171" s="13"/>
      <c r="D171" s="187" t="s">
        <v>204</v>
      </c>
      <c r="E171" s="199" t="s">
        <v>1</v>
      </c>
      <c r="F171" s="200" t="s">
        <v>324</v>
      </c>
      <c r="G171" s="13"/>
      <c r="H171" s="201">
        <v>74.375</v>
      </c>
      <c r="I171" s="202"/>
      <c r="J171" s="13"/>
      <c r="K171" s="13"/>
      <c r="L171" s="198"/>
      <c r="M171" s="203"/>
      <c r="N171" s="204"/>
      <c r="O171" s="204"/>
      <c r="P171" s="204"/>
      <c r="Q171" s="204"/>
      <c r="R171" s="204"/>
      <c r="S171" s="204"/>
      <c r="T171" s="205"/>
      <c r="U171" s="13"/>
      <c r="V171" s="13"/>
      <c r="W171" s="13"/>
      <c r="X171" s="13"/>
      <c r="Y171" s="13"/>
      <c r="Z171" s="13"/>
      <c r="AA171" s="13"/>
      <c r="AB171" s="13"/>
      <c r="AC171" s="13"/>
      <c r="AD171" s="13"/>
      <c r="AE171" s="13"/>
      <c r="AT171" s="199" t="s">
        <v>204</v>
      </c>
      <c r="AU171" s="199" t="s">
        <v>88</v>
      </c>
      <c r="AV171" s="13" t="s">
        <v>88</v>
      </c>
      <c r="AW171" s="13" t="s">
        <v>33</v>
      </c>
      <c r="AX171" s="13" t="s">
        <v>78</v>
      </c>
      <c r="AY171" s="199" t="s">
        <v>130</v>
      </c>
    </row>
    <row r="172" s="14" customFormat="1">
      <c r="A172" s="14"/>
      <c r="B172" s="206"/>
      <c r="C172" s="14"/>
      <c r="D172" s="187" t="s">
        <v>204</v>
      </c>
      <c r="E172" s="207" t="s">
        <v>1</v>
      </c>
      <c r="F172" s="208" t="s">
        <v>206</v>
      </c>
      <c r="G172" s="14"/>
      <c r="H172" s="209">
        <v>74.375</v>
      </c>
      <c r="I172" s="210"/>
      <c r="J172" s="14"/>
      <c r="K172" s="14"/>
      <c r="L172" s="206"/>
      <c r="M172" s="211"/>
      <c r="N172" s="212"/>
      <c r="O172" s="212"/>
      <c r="P172" s="212"/>
      <c r="Q172" s="212"/>
      <c r="R172" s="212"/>
      <c r="S172" s="212"/>
      <c r="T172" s="213"/>
      <c r="U172" s="14"/>
      <c r="V172" s="14"/>
      <c r="W172" s="14"/>
      <c r="X172" s="14"/>
      <c r="Y172" s="14"/>
      <c r="Z172" s="14"/>
      <c r="AA172" s="14"/>
      <c r="AB172" s="14"/>
      <c r="AC172" s="14"/>
      <c r="AD172" s="14"/>
      <c r="AE172" s="14"/>
      <c r="AT172" s="207" t="s">
        <v>204</v>
      </c>
      <c r="AU172" s="207" t="s">
        <v>88</v>
      </c>
      <c r="AV172" s="14" t="s">
        <v>149</v>
      </c>
      <c r="AW172" s="14" t="s">
        <v>33</v>
      </c>
      <c r="AX172" s="14" t="s">
        <v>86</v>
      </c>
      <c r="AY172" s="207" t="s">
        <v>130</v>
      </c>
    </row>
    <row r="173" s="13" customFormat="1">
      <c r="A173" s="13"/>
      <c r="B173" s="198"/>
      <c r="C173" s="13"/>
      <c r="D173" s="187" t="s">
        <v>204</v>
      </c>
      <c r="E173" s="13"/>
      <c r="F173" s="200" t="s">
        <v>325</v>
      </c>
      <c r="G173" s="13"/>
      <c r="H173" s="201">
        <v>148.75</v>
      </c>
      <c r="I173" s="202"/>
      <c r="J173" s="13"/>
      <c r="K173" s="13"/>
      <c r="L173" s="198"/>
      <c r="M173" s="203"/>
      <c r="N173" s="204"/>
      <c r="O173" s="204"/>
      <c r="P173" s="204"/>
      <c r="Q173" s="204"/>
      <c r="R173" s="204"/>
      <c r="S173" s="204"/>
      <c r="T173" s="205"/>
      <c r="U173" s="13"/>
      <c r="V173" s="13"/>
      <c r="W173" s="13"/>
      <c r="X173" s="13"/>
      <c r="Y173" s="13"/>
      <c r="Z173" s="13"/>
      <c r="AA173" s="13"/>
      <c r="AB173" s="13"/>
      <c r="AC173" s="13"/>
      <c r="AD173" s="13"/>
      <c r="AE173" s="13"/>
      <c r="AT173" s="199" t="s">
        <v>204</v>
      </c>
      <c r="AU173" s="199" t="s">
        <v>88</v>
      </c>
      <c r="AV173" s="13" t="s">
        <v>88</v>
      </c>
      <c r="AW173" s="13" t="s">
        <v>3</v>
      </c>
      <c r="AX173" s="13" t="s">
        <v>86</v>
      </c>
      <c r="AY173" s="199" t="s">
        <v>130</v>
      </c>
    </row>
    <row r="174" s="2" customFormat="1" ht="33" customHeight="1">
      <c r="A174" s="38"/>
      <c r="B174" s="172"/>
      <c r="C174" s="173" t="s">
        <v>179</v>
      </c>
      <c r="D174" s="173" t="s">
        <v>133</v>
      </c>
      <c r="E174" s="174" t="s">
        <v>326</v>
      </c>
      <c r="F174" s="175" t="s">
        <v>327</v>
      </c>
      <c r="G174" s="176" t="s">
        <v>201</v>
      </c>
      <c r="H174" s="177">
        <v>31.260000000000002</v>
      </c>
      <c r="I174" s="178"/>
      <c r="J174" s="179">
        <f>ROUND(I174*H174,2)</f>
        <v>0</v>
      </c>
      <c r="K174" s="180"/>
      <c r="L174" s="39"/>
      <c r="M174" s="181" t="s">
        <v>1</v>
      </c>
      <c r="N174" s="182" t="s">
        <v>43</v>
      </c>
      <c r="O174" s="77"/>
      <c r="P174" s="183">
        <f>O174*H174</f>
        <v>0</v>
      </c>
      <c r="Q174" s="183">
        <v>0.10100000000000001</v>
      </c>
      <c r="R174" s="183">
        <f>Q174*H174</f>
        <v>3.1572600000000004</v>
      </c>
      <c r="S174" s="183">
        <v>0</v>
      </c>
      <c r="T174" s="184">
        <f>S174*H174</f>
        <v>0</v>
      </c>
      <c r="U174" s="38"/>
      <c r="V174" s="38"/>
      <c r="W174" s="38"/>
      <c r="X174" s="38"/>
      <c r="Y174" s="38"/>
      <c r="Z174" s="38"/>
      <c r="AA174" s="38"/>
      <c r="AB174" s="38"/>
      <c r="AC174" s="38"/>
      <c r="AD174" s="38"/>
      <c r="AE174" s="38"/>
      <c r="AR174" s="185" t="s">
        <v>149</v>
      </c>
      <c r="AT174" s="185" t="s">
        <v>133</v>
      </c>
      <c r="AU174" s="185" t="s">
        <v>88</v>
      </c>
      <c r="AY174" s="19" t="s">
        <v>130</v>
      </c>
      <c r="BE174" s="186">
        <f>IF(N174="základní",J174,0)</f>
        <v>0</v>
      </c>
      <c r="BF174" s="186">
        <f>IF(N174="snížená",J174,0)</f>
        <v>0</v>
      </c>
      <c r="BG174" s="186">
        <f>IF(N174="zákl. přenesená",J174,0)</f>
        <v>0</v>
      </c>
      <c r="BH174" s="186">
        <f>IF(N174="sníž. přenesená",J174,0)</f>
        <v>0</v>
      </c>
      <c r="BI174" s="186">
        <f>IF(N174="nulová",J174,0)</f>
        <v>0</v>
      </c>
      <c r="BJ174" s="19" t="s">
        <v>86</v>
      </c>
      <c r="BK174" s="186">
        <f>ROUND(I174*H174,2)</f>
        <v>0</v>
      </c>
      <c r="BL174" s="19" t="s">
        <v>149</v>
      </c>
      <c r="BM174" s="185" t="s">
        <v>328</v>
      </c>
    </row>
    <row r="175" s="2" customFormat="1">
      <c r="A175" s="38"/>
      <c r="B175" s="39"/>
      <c r="C175" s="38"/>
      <c r="D175" s="187" t="s">
        <v>152</v>
      </c>
      <c r="E175" s="38"/>
      <c r="F175" s="188" t="s">
        <v>329</v>
      </c>
      <c r="G175" s="38"/>
      <c r="H175" s="38"/>
      <c r="I175" s="189"/>
      <c r="J175" s="38"/>
      <c r="K175" s="38"/>
      <c r="L175" s="39"/>
      <c r="M175" s="190"/>
      <c r="N175" s="191"/>
      <c r="O175" s="77"/>
      <c r="P175" s="77"/>
      <c r="Q175" s="77"/>
      <c r="R175" s="77"/>
      <c r="S175" s="77"/>
      <c r="T175" s="78"/>
      <c r="U175" s="38"/>
      <c r="V175" s="38"/>
      <c r="W175" s="38"/>
      <c r="X175" s="38"/>
      <c r="Y175" s="38"/>
      <c r="Z175" s="38"/>
      <c r="AA175" s="38"/>
      <c r="AB175" s="38"/>
      <c r="AC175" s="38"/>
      <c r="AD175" s="38"/>
      <c r="AE175" s="38"/>
      <c r="AT175" s="19" t="s">
        <v>152</v>
      </c>
      <c r="AU175" s="19" t="s">
        <v>88</v>
      </c>
    </row>
    <row r="176" s="13" customFormat="1">
      <c r="A176" s="13"/>
      <c r="B176" s="198"/>
      <c r="C176" s="13"/>
      <c r="D176" s="187" t="s">
        <v>204</v>
      </c>
      <c r="E176" s="199" t="s">
        <v>1</v>
      </c>
      <c r="F176" s="200" t="s">
        <v>318</v>
      </c>
      <c r="G176" s="13"/>
      <c r="H176" s="201">
        <v>8.0600000000000005</v>
      </c>
      <c r="I176" s="202"/>
      <c r="J176" s="13"/>
      <c r="K176" s="13"/>
      <c r="L176" s="198"/>
      <c r="M176" s="203"/>
      <c r="N176" s="204"/>
      <c r="O176" s="204"/>
      <c r="P176" s="204"/>
      <c r="Q176" s="204"/>
      <c r="R176" s="204"/>
      <c r="S176" s="204"/>
      <c r="T176" s="205"/>
      <c r="U176" s="13"/>
      <c r="V176" s="13"/>
      <c r="W176" s="13"/>
      <c r="X176" s="13"/>
      <c r="Y176" s="13"/>
      <c r="Z176" s="13"/>
      <c r="AA176" s="13"/>
      <c r="AB176" s="13"/>
      <c r="AC176" s="13"/>
      <c r="AD176" s="13"/>
      <c r="AE176" s="13"/>
      <c r="AT176" s="199" t="s">
        <v>204</v>
      </c>
      <c r="AU176" s="199" t="s">
        <v>88</v>
      </c>
      <c r="AV176" s="13" t="s">
        <v>88</v>
      </c>
      <c r="AW176" s="13" t="s">
        <v>33</v>
      </c>
      <c r="AX176" s="13" t="s">
        <v>78</v>
      </c>
      <c r="AY176" s="199" t="s">
        <v>130</v>
      </c>
    </row>
    <row r="177" s="13" customFormat="1">
      <c r="A177" s="13"/>
      <c r="B177" s="198"/>
      <c r="C177" s="13"/>
      <c r="D177" s="187" t="s">
        <v>204</v>
      </c>
      <c r="E177" s="199" t="s">
        <v>1</v>
      </c>
      <c r="F177" s="200" t="s">
        <v>330</v>
      </c>
      <c r="G177" s="13"/>
      <c r="H177" s="201">
        <v>23.199999999999999</v>
      </c>
      <c r="I177" s="202"/>
      <c r="J177" s="13"/>
      <c r="K177" s="13"/>
      <c r="L177" s="198"/>
      <c r="M177" s="203"/>
      <c r="N177" s="204"/>
      <c r="O177" s="204"/>
      <c r="P177" s="204"/>
      <c r="Q177" s="204"/>
      <c r="R177" s="204"/>
      <c r="S177" s="204"/>
      <c r="T177" s="205"/>
      <c r="U177" s="13"/>
      <c r="V177" s="13"/>
      <c r="W177" s="13"/>
      <c r="X177" s="13"/>
      <c r="Y177" s="13"/>
      <c r="Z177" s="13"/>
      <c r="AA177" s="13"/>
      <c r="AB177" s="13"/>
      <c r="AC177" s="13"/>
      <c r="AD177" s="13"/>
      <c r="AE177" s="13"/>
      <c r="AT177" s="199" t="s">
        <v>204</v>
      </c>
      <c r="AU177" s="199" t="s">
        <v>88</v>
      </c>
      <c r="AV177" s="13" t="s">
        <v>88</v>
      </c>
      <c r="AW177" s="13" t="s">
        <v>33</v>
      </c>
      <c r="AX177" s="13" t="s">
        <v>78</v>
      </c>
      <c r="AY177" s="199" t="s">
        <v>130</v>
      </c>
    </row>
    <row r="178" s="14" customFormat="1">
      <c r="A178" s="14"/>
      <c r="B178" s="206"/>
      <c r="C178" s="14"/>
      <c r="D178" s="187" t="s">
        <v>204</v>
      </c>
      <c r="E178" s="207" t="s">
        <v>1</v>
      </c>
      <c r="F178" s="208" t="s">
        <v>206</v>
      </c>
      <c r="G178" s="14"/>
      <c r="H178" s="209">
        <v>31.260000000000002</v>
      </c>
      <c r="I178" s="210"/>
      <c r="J178" s="14"/>
      <c r="K178" s="14"/>
      <c r="L178" s="206"/>
      <c r="M178" s="211"/>
      <c r="N178" s="212"/>
      <c r="O178" s="212"/>
      <c r="P178" s="212"/>
      <c r="Q178" s="212"/>
      <c r="R178" s="212"/>
      <c r="S178" s="212"/>
      <c r="T178" s="213"/>
      <c r="U178" s="14"/>
      <c r="V178" s="14"/>
      <c r="W178" s="14"/>
      <c r="X178" s="14"/>
      <c r="Y178" s="14"/>
      <c r="Z178" s="14"/>
      <c r="AA178" s="14"/>
      <c r="AB178" s="14"/>
      <c r="AC178" s="14"/>
      <c r="AD178" s="14"/>
      <c r="AE178" s="14"/>
      <c r="AT178" s="207" t="s">
        <v>204</v>
      </c>
      <c r="AU178" s="207" t="s">
        <v>88</v>
      </c>
      <c r="AV178" s="14" t="s">
        <v>149</v>
      </c>
      <c r="AW178" s="14" t="s">
        <v>33</v>
      </c>
      <c r="AX178" s="14" t="s">
        <v>86</v>
      </c>
      <c r="AY178" s="207" t="s">
        <v>130</v>
      </c>
    </row>
    <row r="179" s="2" customFormat="1" ht="24.15" customHeight="1">
      <c r="A179" s="38"/>
      <c r="B179" s="172"/>
      <c r="C179" s="221" t="s">
        <v>184</v>
      </c>
      <c r="D179" s="221" t="s">
        <v>250</v>
      </c>
      <c r="E179" s="222" t="s">
        <v>331</v>
      </c>
      <c r="F179" s="223" t="s">
        <v>332</v>
      </c>
      <c r="G179" s="224" t="s">
        <v>201</v>
      </c>
      <c r="H179" s="225">
        <v>33.761000000000003</v>
      </c>
      <c r="I179" s="226"/>
      <c r="J179" s="227">
        <f>ROUND(I179*H179,2)</f>
        <v>0</v>
      </c>
      <c r="K179" s="228"/>
      <c r="L179" s="229"/>
      <c r="M179" s="230" t="s">
        <v>1</v>
      </c>
      <c r="N179" s="231" t="s">
        <v>43</v>
      </c>
      <c r="O179" s="77"/>
      <c r="P179" s="183">
        <f>O179*H179</f>
        <v>0</v>
      </c>
      <c r="Q179" s="183">
        <v>0.114</v>
      </c>
      <c r="R179" s="183">
        <f>Q179*H179</f>
        <v>3.8487540000000005</v>
      </c>
      <c r="S179" s="183">
        <v>0</v>
      </c>
      <c r="T179" s="184">
        <f>S179*H179</f>
        <v>0</v>
      </c>
      <c r="U179" s="38"/>
      <c r="V179" s="38"/>
      <c r="W179" s="38"/>
      <c r="X179" s="38"/>
      <c r="Y179" s="38"/>
      <c r="Z179" s="38"/>
      <c r="AA179" s="38"/>
      <c r="AB179" s="38"/>
      <c r="AC179" s="38"/>
      <c r="AD179" s="38"/>
      <c r="AE179" s="38"/>
      <c r="AR179" s="185" t="s">
        <v>172</v>
      </c>
      <c r="AT179" s="185" t="s">
        <v>250</v>
      </c>
      <c r="AU179" s="185" t="s">
        <v>88</v>
      </c>
      <c r="AY179" s="19" t="s">
        <v>130</v>
      </c>
      <c r="BE179" s="186">
        <f>IF(N179="základní",J179,0)</f>
        <v>0</v>
      </c>
      <c r="BF179" s="186">
        <f>IF(N179="snížená",J179,0)</f>
        <v>0</v>
      </c>
      <c r="BG179" s="186">
        <f>IF(N179="zákl. přenesená",J179,0)</f>
        <v>0</v>
      </c>
      <c r="BH179" s="186">
        <f>IF(N179="sníž. přenesená",J179,0)</f>
        <v>0</v>
      </c>
      <c r="BI179" s="186">
        <f>IF(N179="nulová",J179,0)</f>
        <v>0</v>
      </c>
      <c r="BJ179" s="19" t="s">
        <v>86</v>
      </c>
      <c r="BK179" s="186">
        <f>ROUND(I179*H179,2)</f>
        <v>0</v>
      </c>
      <c r="BL179" s="19" t="s">
        <v>149</v>
      </c>
      <c r="BM179" s="185" t="s">
        <v>333</v>
      </c>
    </row>
    <row r="180" s="2" customFormat="1">
      <c r="A180" s="38"/>
      <c r="B180" s="39"/>
      <c r="C180" s="38"/>
      <c r="D180" s="187" t="s">
        <v>152</v>
      </c>
      <c r="E180" s="38"/>
      <c r="F180" s="188" t="s">
        <v>329</v>
      </c>
      <c r="G180" s="38"/>
      <c r="H180" s="38"/>
      <c r="I180" s="189"/>
      <c r="J180" s="38"/>
      <c r="K180" s="38"/>
      <c r="L180" s="39"/>
      <c r="M180" s="190"/>
      <c r="N180" s="191"/>
      <c r="O180" s="77"/>
      <c r="P180" s="77"/>
      <c r="Q180" s="77"/>
      <c r="R180" s="77"/>
      <c r="S180" s="77"/>
      <c r="T180" s="78"/>
      <c r="U180" s="38"/>
      <c r="V180" s="38"/>
      <c r="W180" s="38"/>
      <c r="X180" s="38"/>
      <c r="Y180" s="38"/>
      <c r="Z180" s="38"/>
      <c r="AA180" s="38"/>
      <c r="AB180" s="38"/>
      <c r="AC180" s="38"/>
      <c r="AD180" s="38"/>
      <c r="AE180" s="38"/>
      <c r="AT180" s="19" t="s">
        <v>152</v>
      </c>
      <c r="AU180" s="19" t="s">
        <v>88</v>
      </c>
    </row>
    <row r="181" s="13" customFormat="1">
      <c r="A181" s="13"/>
      <c r="B181" s="198"/>
      <c r="C181" s="13"/>
      <c r="D181" s="187" t="s">
        <v>204</v>
      </c>
      <c r="E181" s="199" t="s">
        <v>1</v>
      </c>
      <c r="F181" s="200" t="s">
        <v>318</v>
      </c>
      <c r="G181" s="13"/>
      <c r="H181" s="201">
        <v>8.0600000000000005</v>
      </c>
      <c r="I181" s="202"/>
      <c r="J181" s="13"/>
      <c r="K181" s="13"/>
      <c r="L181" s="198"/>
      <c r="M181" s="203"/>
      <c r="N181" s="204"/>
      <c r="O181" s="204"/>
      <c r="P181" s="204"/>
      <c r="Q181" s="204"/>
      <c r="R181" s="204"/>
      <c r="S181" s="204"/>
      <c r="T181" s="205"/>
      <c r="U181" s="13"/>
      <c r="V181" s="13"/>
      <c r="W181" s="13"/>
      <c r="X181" s="13"/>
      <c r="Y181" s="13"/>
      <c r="Z181" s="13"/>
      <c r="AA181" s="13"/>
      <c r="AB181" s="13"/>
      <c r="AC181" s="13"/>
      <c r="AD181" s="13"/>
      <c r="AE181" s="13"/>
      <c r="AT181" s="199" t="s">
        <v>204</v>
      </c>
      <c r="AU181" s="199" t="s">
        <v>88</v>
      </c>
      <c r="AV181" s="13" t="s">
        <v>88</v>
      </c>
      <c r="AW181" s="13" t="s">
        <v>33</v>
      </c>
      <c r="AX181" s="13" t="s">
        <v>78</v>
      </c>
      <c r="AY181" s="199" t="s">
        <v>130</v>
      </c>
    </row>
    <row r="182" s="13" customFormat="1">
      <c r="A182" s="13"/>
      <c r="B182" s="198"/>
      <c r="C182" s="13"/>
      <c r="D182" s="187" t="s">
        <v>204</v>
      </c>
      <c r="E182" s="199" t="s">
        <v>1</v>
      </c>
      <c r="F182" s="200" t="s">
        <v>330</v>
      </c>
      <c r="G182" s="13"/>
      <c r="H182" s="201">
        <v>23.199999999999999</v>
      </c>
      <c r="I182" s="202"/>
      <c r="J182" s="13"/>
      <c r="K182" s="13"/>
      <c r="L182" s="198"/>
      <c r="M182" s="203"/>
      <c r="N182" s="204"/>
      <c r="O182" s="204"/>
      <c r="P182" s="204"/>
      <c r="Q182" s="204"/>
      <c r="R182" s="204"/>
      <c r="S182" s="204"/>
      <c r="T182" s="205"/>
      <c r="U182" s="13"/>
      <c r="V182" s="13"/>
      <c r="W182" s="13"/>
      <c r="X182" s="13"/>
      <c r="Y182" s="13"/>
      <c r="Z182" s="13"/>
      <c r="AA182" s="13"/>
      <c r="AB182" s="13"/>
      <c r="AC182" s="13"/>
      <c r="AD182" s="13"/>
      <c r="AE182" s="13"/>
      <c r="AT182" s="199" t="s">
        <v>204</v>
      </c>
      <c r="AU182" s="199" t="s">
        <v>88</v>
      </c>
      <c r="AV182" s="13" t="s">
        <v>88</v>
      </c>
      <c r="AW182" s="13" t="s">
        <v>33</v>
      </c>
      <c r="AX182" s="13" t="s">
        <v>78</v>
      </c>
      <c r="AY182" s="199" t="s">
        <v>130</v>
      </c>
    </row>
    <row r="183" s="14" customFormat="1">
      <c r="A183" s="14"/>
      <c r="B183" s="206"/>
      <c r="C183" s="14"/>
      <c r="D183" s="187" t="s">
        <v>204</v>
      </c>
      <c r="E183" s="207" t="s">
        <v>1</v>
      </c>
      <c r="F183" s="208" t="s">
        <v>206</v>
      </c>
      <c r="G183" s="14"/>
      <c r="H183" s="209">
        <v>31.260000000000002</v>
      </c>
      <c r="I183" s="210"/>
      <c r="J183" s="14"/>
      <c r="K183" s="14"/>
      <c r="L183" s="206"/>
      <c r="M183" s="211"/>
      <c r="N183" s="212"/>
      <c r="O183" s="212"/>
      <c r="P183" s="212"/>
      <c r="Q183" s="212"/>
      <c r="R183" s="212"/>
      <c r="S183" s="212"/>
      <c r="T183" s="213"/>
      <c r="U183" s="14"/>
      <c r="V183" s="14"/>
      <c r="W183" s="14"/>
      <c r="X183" s="14"/>
      <c r="Y183" s="14"/>
      <c r="Z183" s="14"/>
      <c r="AA183" s="14"/>
      <c r="AB183" s="14"/>
      <c r="AC183" s="14"/>
      <c r="AD183" s="14"/>
      <c r="AE183" s="14"/>
      <c r="AT183" s="207" t="s">
        <v>204</v>
      </c>
      <c r="AU183" s="207" t="s">
        <v>88</v>
      </c>
      <c r="AV183" s="14" t="s">
        <v>149</v>
      </c>
      <c r="AW183" s="14" t="s">
        <v>33</v>
      </c>
      <c r="AX183" s="14" t="s">
        <v>86</v>
      </c>
      <c r="AY183" s="207" t="s">
        <v>130</v>
      </c>
    </row>
    <row r="184" s="13" customFormat="1">
      <c r="A184" s="13"/>
      <c r="B184" s="198"/>
      <c r="C184" s="13"/>
      <c r="D184" s="187" t="s">
        <v>204</v>
      </c>
      <c r="E184" s="13"/>
      <c r="F184" s="200" t="s">
        <v>334</v>
      </c>
      <c r="G184" s="13"/>
      <c r="H184" s="201">
        <v>33.761000000000003</v>
      </c>
      <c r="I184" s="202"/>
      <c r="J184" s="13"/>
      <c r="K184" s="13"/>
      <c r="L184" s="198"/>
      <c r="M184" s="203"/>
      <c r="N184" s="204"/>
      <c r="O184" s="204"/>
      <c r="P184" s="204"/>
      <c r="Q184" s="204"/>
      <c r="R184" s="204"/>
      <c r="S184" s="204"/>
      <c r="T184" s="205"/>
      <c r="U184" s="13"/>
      <c r="V184" s="13"/>
      <c r="W184" s="13"/>
      <c r="X184" s="13"/>
      <c r="Y184" s="13"/>
      <c r="Z184" s="13"/>
      <c r="AA184" s="13"/>
      <c r="AB184" s="13"/>
      <c r="AC184" s="13"/>
      <c r="AD184" s="13"/>
      <c r="AE184" s="13"/>
      <c r="AT184" s="199" t="s">
        <v>204</v>
      </c>
      <c r="AU184" s="199" t="s">
        <v>88</v>
      </c>
      <c r="AV184" s="13" t="s">
        <v>88</v>
      </c>
      <c r="AW184" s="13" t="s">
        <v>3</v>
      </c>
      <c r="AX184" s="13" t="s">
        <v>86</v>
      </c>
      <c r="AY184" s="199" t="s">
        <v>130</v>
      </c>
    </row>
    <row r="185" s="12" customFormat="1" ht="22.8" customHeight="1">
      <c r="A185" s="12"/>
      <c r="B185" s="159"/>
      <c r="C185" s="12"/>
      <c r="D185" s="160" t="s">
        <v>77</v>
      </c>
      <c r="E185" s="170" t="s">
        <v>160</v>
      </c>
      <c r="F185" s="170" t="s">
        <v>335</v>
      </c>
      <c r="G185" s="12"/>
      <c r="H185" s="12"/>
      <c r="I185" s="162"/>
      <c r="J185" s="171">
        <f>BK185</f>
        <v>0</v>
      </c>
      <c r="K185" s="12"/>
      <c r="L185" s="159"/>
      <c r="M185" s="164"/>
      <c r="N185" s="165"/>
      <c r="O185" s="165"/>
      <c r="P185" s="166">
        <f>SUM(P186:P330)</f>
        <v>0</v>
      </c>
      <c r="Q185" s="165"/>
      <c r="R185" s="166">
        <f>SUM(R186:R330)</f>
        <v>33.233502569999999</v>
      </c>
      <c r="S185" s="165"/>
      <c r="T185" s="167">
        <f>SUM(T186:T330)</f>
        <v>0</v>
      </c>
      <c r="U185" s="12"/>
      <c r="V185" s="12"/>
      <c r="W185" s="12"/>
      <c r="X185" s="12"/>
      <c r="Y185" s="12"/>
      <c r="Z185" s="12"/>
      <c r="AA185" s="12"/>
      <c r="AB185" s="12"/>
      <c r="AC185" s="12"/>
      <c r="AD185" s="12"/>
      <c r="AE185" s="12"/>
      <c r="AR185" s="160" t="s">
        <v>86</v>
      </c>
      <c r="AT185" s="168" t="s">
        <v>77</v>
      </c>
      <c r="AU185" s="168" t="s">
        <v>86</v>
      </c>
      <c r="AY185" s="160" t="s">
        <v>130</v>
      </c>
      <c r="BK185" s="169">
        <f>SUM(BK186:BK330)</f>
        <v>0</v>
      </c>
    </row>
    <row r="186" s="2" customFormat="1" ht="24.15" customHeight="1">
      <c r="A186" s="38"/>
      <c r="B186" s="172"/>
      <c r="C186" s="173" t="s">
        <v>188</v>
      </c>
      <c r="D186" s="173" t="s">
        <v>133</v>
      </c>
      <c r="E186" s="174" t="s">
        <v>336</v>
      </c>
      <c r="F186" s="175" t="s">
        <v>337</v>
      </c>
      <c r="G186" s="176" t="s">
        <v>201</v>
      </c>
      <c r="H186" s="177">
        <v>4.1399999999999997</v>
      </c>
      <c r="I186" s="178"/>
      <c r="J186" s="179">
        <f>ROUND(I186*H186,2)</f>
        <v>0</v>
      </c>
      <c r="K186" s="180"/>
      <c r="L186" s="39"/>
      <c r="M186" s="181" t="s">
        <v>1</v>
      </c>
      <c r="N186" s="182" t="s">
        <v>43</v>
      </c>
      <c r="O186" s="77"/>
      <c r="P186" s="183">
        <f>O186*H186</f>
        <v>0</v>
      </c>
      <c r="Q186" s="183">
        <v>0.0043800000000000002</v>
      </c>
      <c r="R186" s="183">
        <f>Q186*H186</f>
        <v>0.018133199999999999</v>
      </c>
      <c r="S186" s="183">
        <v>0</v>
      </c>
      <c r="T186" s="184">
        <f>S186*H186</f>
        <v>0</v>
      </c>
      <c r="U186" s="38"/>
      <c r="V186" s="38"/>
      <c r="W186" s="38"/>
      <c r="X186" s="38"/>
      <c r="Y186" s="38"/>
      <c r="Z186" s="38"/>
      <c r="AA186" s="38"/>
      <c r="AB186" s="38"/>
      <c r="AC186" s="38"/>
      <c r="AD186" s="38"/>
      <c r="AE186" s="38"/>
      <c r="AR186" s="185" t="s">
        <v>149</v>
      </c>
      <c r="AT186" s="185" t="s">
        <v>133</v>
      </c>
      <c r="AU186" s="185" t="s">
        <v>88</v>
      </c>
      <c r="AY186" s="19" t="s">
        <v>130</v>
      </c>
      <c r="BE186" s="186">
        <f>IF(N186="základní",J186,0)</f>
        <v>0</v>
      </c>
      <c r="BF186" s="186">
        <f>IF(N186="snížená",J186,0)</f>
        <v>0</v>
      </c>
      <c r="BG186" s="186">
        <f>IF(N186="zákl. přenesená",J186,0)</f>
        <v>0</v>
      </c>
      <c r="BH186" s="186">
        <f>IF(N186="sníž. přenesená",J186,0)</f>
        <v>0</v>
      </c>
      <c r="BI186" s="186">
        <f>IF(N186="nulová",J186,0)</f>
        <v>0</v>
      </c>
      <c r="BJ186" s="19" t="s">
        <v>86</v>
      </c>
      <c r="BK186" s="186">
        <f>ROUND(I186*H186,2)</f>
        <v>0</v>
      </c>
      <c r="BL186" s="19" t="s">
        <v>149</v>
      </c>
      <c r="BM186" s="185" t="s">
        <v>338</v>
      </c>
    </row>
    <row r="187" s="15" customFormat="1">
      <c r="A187" s="15"/>
      <c r="B187" s="214"/>
      <c r="C187" s="15"/>
      <c r="D187" s="187" t="s">
        <v>204</v>
      </c>
      <c r="E187" s="215" t="s">
        <v>1</v>
      </c>
      <c r="F187" s="216" t="s">
        <v>312</v>
      </c>
      <c r="G187" s="15"/>
      <c r="H187" s="215" t="s">
        <v>1</v>
      </c>
      <c r="I187" s="217"/>
      <c r="J187" s="15"/>
      <c r="K187" s="15"/>
      <c r="L187" s="214"/>
      <c r="M187" s="218"/>
      <c r="N187" s="219"/>
      <c r="O187" s="219"/>
      <c r="P187" s="219"/>
      <c r="Q187" s="219"/>
      <c r="R187" s="219"/>
      <c r="S187" s="219"/>
      <c r="T187" s="220"/>
      <c r="U187" s="15"/>
      <c r="V187" s="15"/>
      <c r="W187" s="15"/>
      <c r="X187" s="15"/>
      <c r="Y187" s="15"/>
      <c r="Z187" s="15"/>
      <c r="AA187" s="15"/>
      <c r="AB187" s="15"/>
      <c r="AC187" s="15"/>
      <c r="AD187" s="15"/>
      <c r="AE187" s="15"/>
      <c r="AT187" s="215" t="s">
        <v>204</v>
      </c>
      <c r="AU187" s="215" t="s">
        <v>88</v>
      </c>
      <c r="AV187" s="15" t="s">
        <v>86</v>
      </c>
      <c r="AW187" s="15" t="s">
        <v>33</v>
      </c>
      <c r="AX187" s="15" t="s">
        <v>78</v>
      </c>
      <c r="AY187" s="215" t="s">
        <v>130</v>
      </c>
    </row>
    <row r="188" s="13" customFormat="1">
      <c r="A188" s="13"/>
      <c r="B188" s="198"/>
      <c r="C188" s="13"/>
      <c r="D188" s="187" t="s">
        <v>204</v>
      </c>
      <c r="E188" s="199" t="s">
        <v>1</v>
      </c>
      <c r="F188" s="200" t="s">
        <v>339</v>
      </c>
      <c r="G188" s="13"/>
      <c r="H188" s="201">
        <v>4.1399999999999997</v>
      </c>
      <c r="I188" s="202"/>
      <c r="J188" s="13"/>
      <c r="K188" s="13"/>
      <c r="L188" s="198"/>
      <c r="M188" s="203"/>
      <c r="N188" s="204"/>
      <c r="O188" s="204"/>
      <c r="P188" s="204"/>
      <c r="Q188" s="204"/>
      <c r="R188" s="204"/>
      <c r="S188" s="204"/>
      <c r="T188" s="205"/>
      <c r="U188" s="13"/>
      <c r="V188" s="13"/>
      <c r="W188" s="13"/>
      <c r="X188" s="13"/>
      <c r="Y188" s="13"/>
      <c r="Z188" s="13"/>
      <c r="AA188" s="13"/>
      <c r="AB188" s="13"/>
      <c r="AC188" s="13"/>
      <c r="AD188" s="13"/>
      <c r="AE188" s="13"/>
      <c r="AT188" s="199" t="s">
        <v>204</v>
      </c>
      <c r="AU188" s="199" t="s">
        <v>88</v>
      </c>
      <c r="AV188" s="13" t="s">
        <v>88</v>
      </c>
      <c r="AW188" s="13" t="s">
        <v>33</v>
      </c>
      <c r="AX188" s="13" t="s">
        <v>78</v>
      </c>
      <c r="AY188" s="199" t="s">
        <v>130</v>
      </c>
    </row>
    <row r="189" s="14" customFormat="1">
      <c r="A189" s="14"/>
      <c r="B189" s="206"/>
      <c r="C189" s="14"/>
      <c r="D189" s="187" t="s">
        <v>204</v>
      </c>
      <c r="E189" s="207" t="s">
        <v>1</v>
      </c>
      <c r="F189" s="208" t="s">
        <v>206</v>
      </c>
      <c r="G189" s="14"/>
      <c r="H189" s="209">
        <v>4.1399999999999997</v>
      </c>
      <c r="I189" s="210"/>
      <c r="J189" s="14"/>
      <c r="K189" s="14"/>
      <c r="L189" s="206"/>
      <c r="M189" s="211"/>
      <c r="N189" s="212"/>
      <c r="O189" s="212"/>
      <c r="P189" s="212"/>
      <c r="Q189" s="212"/>
      <c r="R189" s="212"/>
      <c r="S189" s="212"/>
      <c r="T189" s="213"/>
      <c r="U189" s="14"/>
      <c r="V189" s="14"/>
      <c r="W189" s="14"/>
      <c r="X189" s="14"/>
      <c r="Y189" s="14"/>
      <c r="Z189" s="14"/>
      <c r="AA189" s="14"/>
      <c r="AB189" s="14"/>
      <c r="AC189" s="14"/>
      <c r="AD189" s="14"/>
      <c r="AE189" s="14"/>
      <c r="AT189" s="207" t="s">
        <v>204</v>
      </c>
      <c r="AU189" s="207" t="s">
        <v>88</v>
      </c>
      <c r="AV189" s="14" t="s">
        <v>149</v>
      </c>
      <c r="AW189" s="14" t="s">
        <v>33</v>
      </c>
      <c r="AX189" s="14" t="s">
        <v>86</v>
      </c>
      <c r="AY189" s="207" t="s">
        <v>130</v>
      </c>
    </row>
    <row r="190" s="2" customFormat="1" ht="24.15" customHeight="1">
      <c r="A190" s="38"/>
      <c r="B190" s="172"/>
      <c r="C190" s="173" t="s">
        <v>8</v>
      </c>
      <c r="D190" s="173" t="s">
        <v>133</v>
      </c>
      <c r="E190" s="174" t="s">
        <v>340</v>
      </c>
      <c r="F190" s="175" t="s">
        <v>341</v>
      </c>
      <c r="G190" s="176" t="s">
        <v>201</v>
      </c>
      <c r="H190" s="177">
        <v>4.1399999999999997</v>
      </c>
      <c r="I190" s="178"/>
      <c r="J190" s="179">
        <f>ROUND(I190*H190,2)</f>
        <v>0</v>
      </c>
      <c r="K190" s="180"/>
      <c r="L190" s="39"/>
      <c r="M190" s="181" t="s">
        <v>1</v>
      </c>
      <c r="N190" s="182" t="s">
        <v>43</v>
      </c>
      <c r="O190" s="77"/>
      <c r="P190" s="183">
        <f>O190*H190</f>
        <v>0</v>
      </c>
      <c r="Q190" s="183">
        <v>0.0040000000000000001</v>
      </c>
      <c r="R190" s="183">
        <f>Q190*H190</f>
        <v>0.016559999999999998</v>
      </c>
      <c r="S190" s="183">
        <v>0</v>
      </c>
      <c r="T190" s="184">
        <f>S190*H190</f>
        <v>0</v>
      </c>
      <c r="U190" s="38"/>
      <c r="V190" s="38"/>
      <c r="W190" s="38"/>
      <c r="X190" s="38"/>
      <c r="Y190" s="38"/>
      <c r="Z190" s="38"/>
      <c r="AA190" s="38"/>
      <c r="AB190" s="38"/>
      <c r="AC190" s="38"/>
      <c r="AD190" s="38"/>
      <c r="AE190" s="38"/>
      <c r="AR190" s="185" t="s">
        <v>149</v>
      </c>
      <c r="AT190" s="185" t="s">
        <v>133</v>
      </c>
      <c r="AU190" s="185" t="s">
        <v>88</v>
      </c>
      <c r="AY190" s="19" t="s">
        <v>130</v>
      </c>
      <c r="BE190" s="186">
        <f>IF(N190="základní",J190,0)</f>
        <v>0</v>
      </c>
      <c r="BF190" s="186">
        <f>IF(N190="snížená",J190,0)</f>
        <v>0</v>
      </c>
      <c r="BG190" s="186">
        <f>IF(N190="zákl. přenesená",J190,0)</f>
        <v>0</v>
      </c>
      <c r="BH190" s="186">
        <f>IF(N190="sníž. přenesená",J190,0)</f>
        <v>0</v>
      </c>
      <c r="BI190" s="186">
        <f>IF(N190="nulová",J190,0)</f>
        <v>0</v>
      </c>
      <c r="BJ190" s="19" t="s">
        <v>86</v>
      </c>
      <c r="BK190" s="186">
        <f>ROUND(I190*H190,2)</f>
        <v>0</v>
      </c>
      <c r="BL190" s="19" t="s">
        <v>149</v>
      </c>
      <c r="BM190" s="185" t="s">
        <v>342</v>
      </c>
    </row>
    <row r="191" s="2" customFormat="1" ht="24.15" customHeight="1">
      <c r="A191" s="38"/>
      <c r="B191" s="172"/>
      <c r="C191" s="173" t="s">
        <v>255</v>
      </c>
      <c r="D191" s="173" t="s">
        <v>133</v>
      </c>
      <c r="E191" s="174" t="s">
        <v>343</v>
      </c>
      <c r="F191" s="175" t="s">
        <v>344</v>
      </c>
      <c r="G191" s="176" t="s">
        <v>247</v>
      </c>
      <c r="H191" s="177">
        <v>192.80000000000001</v>
      </c>
      <c r="I191" s="178"/>
      <c r="J191" s="179">
        <f>ROUND(I191*H191,2)</f>
        <v>0</v>
      </c>
      <c r="K191" s="180"/>
      <c r="L191" s="39"/>
      <c r="M191" s="181" t="s">
        <v>1</v>
      </c>
      <c r="N191" s="182" t="s">
        <v>43</v>
      </c>
      <c r="O191" s="77"/>
      <c r="P191" s="183">
        <f>O191*H191</f>
        <v>0</v>
      </c>
      <c r="Q191" s="183">
        <v>0.0015</v>
      </c>
      <c r="R191" s="183">
        <f>Q191*H191</f>
        <v>0.28920000000000001</v>
      </c>
      <c r="S191" s="183">
        <v>0</v>
      </c>
      <c r="T191" s="184">
        <f>S191*H191</f>
        <v>0</v>
      </c>
      <c r="U191" s="38"/>
      <c r="V191" s="38"/>
      <c r="W191" s="38"/>
      <c r="X191" s="38"/>
      <c r="Y191" s="38"/>
      <c r="Z191" s="38"/>
      <c r="AA191" s="38"/>
      <c r="AB191" s="38"/>
      <c r="AC191" s="38"/>
      <c r="AD191" s="38"/>
      <c r="AE191" s="38"/>
      <c r="AR191" s="185" t="s">
        <v>149</v>
      </c>
      <c r="AT191" s="185" t="s">
        <v>133</v>
      </c>
      <c r="AU191" s="185" t="s">
        <v>88</v>
      </c>
      <c r="AY191" s="19" t="s">
        <v>130</v>
      </c>
      <c r="BE191" s="186">
        <f>IF(N191="základní",J191,0)</f>
        <v>0</v>
      </c>
      <c r="BF191" s="186">
        <f>IF(N191="snížená",J191,0)</f>
        <v>0</v>
      </c>
      <c r="BG191" s="186">
        <f>IF(N191="zákl. přenesená",J191,0)</f>
        <v>0</v>
      </c>
      <c r="BH191" s="186">
        <f>IF(N191="sníž. přenesená",J191,0)</f>
        <v>0</v>
      </c>
      <c r="BI191" s="186">
        <f>IF(N191="nulová",J191,0)</f>
        <v>0</v>
      </c>
      <c r="BJ191" s="19" t="s">
        <v>86</v>
      </c>
      <c r="BK191" s="186">
        <f>ROUND(I191*H191,2)</f>
        <v>0</v>
      </c>
      <c r="BL191" s="19" t="s">
        <v>149</v>
      </c>
      <c r="BM191" s="185" t="s">
        <v>345</v>
      </c>
    </row>
    <row r="192" s="15" customFormat="1">
      <c r="A192" s="15"/>
      <c r="B192" s="214"/>
      <c r="C192" s="15"/>
      <c r="D192" s="187" t="s">
        <v>204</v>
      </c>
      <c r="E192" s="215" t="s">
        <v>1</v>
      </c>
      <c r="F192" s="216" t="s">
        <v>346</v>
      </c>
      <c r="G192" s="15"/>
      <c r="H192" s="215" t="s">
        <v>1</v>
      </c>
      <c r="I192" s="217"/>
      <c r="J192" s="15"/>
      <c r="K192" s="15"/>
      <c r="L192" s="214"/>
      <c r="M192" s="218"/>
      <c r="N192" s="219"/>
      <c r="O192" s="219"/>
      <c r="P192" s="219"/>
      <c r="Q192" s="219"/>
      <c r="R192" s="219"/>
      <c r="S192" s="219"/>
      <c r="T192" s="220"/>
      <c r="U192" s="15"/>
      <c r="V192" s="15"/>
      <c r="W192" s="15"/>
      <c r="X192" s="15"/>
      <c r="Y192" s="15"/>
      <c r="Z192" s="15"/>
      <c r="AA192" s="15"/>
      <c r="AB192" s="15"/>
      <c r="AC192" s="15"/>
      <c r="AD192" s="15"/>
      <c r="AE192" s="15"/>
      <c r="AT192" s="215" t="s">
        <v>204</v>
      </c>
      <c r="AU192" s="215" t="s">
        <v>88</v>
      </c>
      <c r="AV192" s="15" t="s">
        <v>86</v>
      </c>
      <c r="AW192" s="15" t="s">
        <v>33</v>
      </c>
      <c r="AX192" s="15" t="s">
        <v>78</v>
      </c>
      <c r="AY192" s="215" t="s">
        <v>130</v>
      </c>
    </row>
    <row r="193" s="13" customFormat="1">
      <c r="A193" s="13"/>
      <c r="B193" s="198"/>
      <c r="C193" s="13"/>
      <c r="D193" s="187" t="s">
        <v>204</v>
      </c>
      <c r="E193" s="199" t="s">
        <v>1</v>
      </c>
      <c r="F193" s="200" t="s">
        <v>347</v>
      </c>
      <c r="G193" s="13"/>
      <c r="H193" s="201">
        <v>64.5</v>
      </c>
      <c r="I193" s="202"/>
      <c r="J193" s="13"/>
      <c r="K193" s="13"/>
      <c r="L193" s="198"/>
      <c r="M193" s="203"/>
      <c r="N193" s="204"/>
      <c r="O193" s="204"/>
      <c r="P193" s="204"/>
      <c r="Q193" s="204"/>
      <c r="R193" s="204"/>
      <c r="S193" s="204"/>
      <c r="T193" s="205"/>
      <c r="U193" s="13"/>
      <c r="V193" s="13"/>
      <c r="W193" s="13"/>
      <c r="X193" s="13"/>
      <c r="Y193" s="13"/>
      <c r="Z193" s="13"/>
      <c r="AA193" s="13"/>
      <c r="AB193" s="13"/>
      <c r="AC193" s="13"/>
      <c r="AD193" s="13"/>
      <c r="AE193" s="13"/>
      <c r="AT193" s="199" t="s">
        <v>204</v>
      </c>
      <c r="AU193" s="199" t="s">
        <v>88</v>
      </c>
      <c r="AV193" s="13" t="s">
        <v>88</v>
      </c>
      <c r="AW193" s="13" t="s">
        <v>33</v>
      </c>
      <c r="AX193" s="13" t="s">
        <v>78</v>
      </c>
      <c r="AY193" s="199" t="s">
        <v>130</v>
      </c>
    </row>
    <row r="194" s="13" customFormat="1">
      <c r="A194" s="13"/>
      <c r="B194" s="198"/>
      <c r="C194" s="13"/>
      <c r="D194" s="187" t="s">
        <v>204</v>
      </c>
      <c r="E194" s="199" t="s">
        <v>1</v>
      </c>
      <c r="F194" s="200" t="s">
        <v>348</v>
      </c>
      <c r="G194" s="13"/>
      <c r="H194" s="201">
        <v>51.600000000000001</v>
      </c>
      <c r="I194" s="202"/>
      <c r="J194" s="13"/>
      <c r="K194" s="13"/>
      <c r="L194" s="198"/>
      <c r="M194" s="203"/>
      <c r="N194" s="204"/>
      <c r="O194" s="204"/>
      <c r="P194" s="204"/>
      <c r="Q194" s="204"/>
      <c r="R194" s="204"/>
      <c r="S194" s="204"/>
      <c r="T194" s="205"/>
      <c r="U194" s="13"/>
      <c r="V194" s="13"/>
      <c r="W194" s="13"/>
      <c r="X194" s="13"/>
      <c r="Y194" s="13"/>
      <c r="Z194" s="13"/>
      <c r="AA194" s="13"/>
      <c r="AB194" s="13"/>
      <c r="AC194" s="13"/>
      <c r="AD194" s="13"/>
      <c r="AE194" s="13"/>
      <c r="AT194" s="199" t="s">
        <v>204</v>
      </c>
      <c r="AU194" s="199" t="s">
        <v>88</v>
      </c>
      <c r="AV194" s="13" t="s">
        <v>88</v>
      </c>
      <c r="AW194" s="13" t="s">
        <v>33</v>
      </c>
      <c r="AX194" s="13" t="s">
        <v>78</v>
      </c>
      <c r="AY194" s="199" t="s">
        <v>130</v>
      </c>
    </row>
    <row r="195" s="13" customFormat="1">
      <c r="A195" s="13"/>
      <c r="B195" s="198"/>
      <c r="C195" s="13"/>
      <c r="D195" s="187" t="s">
        <v>204</v>
      </c>
      <c r="E195" s="199" t="s">
        <v>1</v>
      </c>
      <c r="F195" s="200" t="s">
        <v>349</v>
      </c>
      <c r="G195" s="13"/>
      <c r="H195" s="201">
        <v>64.799999999999997</v>
      </c>
      <c r="I195" s="202"/>
      <c r="J195" s="13"/>
      <c r="K195" s="13"/>
      <c r="L195" s="198"/>
      <c r="M195" s="203"/>
      <c r="N195" s="204"/>
      <c r="O195" s="204"/>
      <c r="P195" s="204"/>
      <c r="Q195" s="204"/>
      <c r="R195" s="204"/>
      <c r="S195" s="204"/>
      <c r="T195" s="205"/>
      <c r="U195" s="13"/>
      <c r="V195" s="13"/>
      <c r="W195" s="13"/>
      <c r="X195" s="13"/>
      <c r="Y195" s="13"/>
      <c r="Z195" s="13"/>
      <c r="AA195" s="13"/>
      <c r="AB195" s="13"/>
      <c r="AC195" s="13"/>
      <c r="AD195" s="13"/>
      <c r="AE195" s="13"/>
      <c r="AT195" s="199" t="s">
        <v>204</v>
      </c>
      <c r="AU195" s="199" t="s">
        <v>88</v>
      </c>
      <c r="AV195" s="13" t="s">
        <v>88</v>
      </c>
      <c r="AW195" s="13" t="s">
        <v>33</v>
      </c>
      <c r="AX195" s="13" t="s">
        <v>78</v>
      </c>
      <c r="AY195" s="199" t="s">
        <v>130</v>
      </c>
    </row>
    <row r="196" s="13" customFormat="1">
      <c r="A196" s="13"/>
      <c r="B196" s="198"/>
      <c r="C196" s="13"/>
      <c r="D196" s="187" t="s">
        <v>204</v>
      </c>
      <c r="E196" s="199" t="s">
        <v>1</v>
      </c>
      <c r="F196" s="200" t="s">
        <v>350</v>
      </c>
      <c r="G196" s="13"/>
      <c r="H196" s="201">
        <v>11.9</v>
      </c>
      <c r="I196" s="202"/>
      <c r="J196" s="13"/>
      <c r="K196" s="13"/>
      <c r="L196" s="198"/>
      <c r="M196" s="203"/>
      <c r="N196" s="204"/>
      <c r="O196" s="204"/>
      <c r="P196" s="204"/>
      <c r="Q196" s="204"/>
      <c r="R196" s="204"/>
      <c r="S196" s="204"/>
      <c r="T196" s="205"/>
      <c r="U196" s="13"/>
      <c r="V196" s="13"/>
      <c r="W196" s="13"/>
      <c r="X196" s="13"/>
      <c r="Y196" s="13"/>
      <c r="Z196" s="13"/>
      <c r="AA196" s="13"/>
      <c r="AB196" s="13"/>
      <c r="AC196" s="13"/>
      <c r="AD196" s="13"/>
      <c r="AE196" s="13"/>
      <c r="AT196" s="199" t="s">
        <v>204</v>
      </c>
      <c r="AU196" s="199" t="s">
        <v>88</v>
      </c>
      <c r="AV196" s="13" t="s">
        <v>88</v>
      </c>
      <c r="AW196" s="13" t="s">
        <v>33</v>
      </c>
      <c r="AX196" s="13" t="s">
        <v>78</v>
      </c>
      <c r="AY196" s="199" t="s">
        <v>130</v>
      </c>
    </row>
    <row r="197" s="14" customFormat="1">
      <c r="A197" s="14"/>
      <c r="B197" s="206"/>
      <c r="C197" s="14"/>
      <c r="D197" s="187" t="s">
        <v>204</v>
      </c>
      <c r="E197" s="207" t="s">
        <v>1</v>
      </c>
      <c r="F197" s="208" t="s">
        <v>206</v>
      </c>
      <c r="G197" s="14"/>
      <c r="H197" s="209">
        <v>192.80000000000001</v>
      </c>
      <c r="I197" s="210"/>
      <c r="J197" s="14"/>
      <c r="K197" s="14"/>
      <c r="L197" s="206"/>
      <c r="M197" s="211"/>
      <c r="N197" s="212"/>
      <c r="O197" s="212"/>
      <c r="P197" s="212"/>
      <c r="Q197" s="212"/>
      <c r="R197" s="212"/>
      <c r="S197" s="212"/>
      <c r="T197" s="213"/>
      <c r="U197" s="14"/>
      <c r="V197" s="14"/>
      <c r="W197" s="14"/>
      <c r="X197" s="14"/>
      <c r="Y197" s="14"/>
      <c r="Z197" s="14"/>
      <c r="AA197" s="14"/>
      <c r="AB197" s="14"/>
      <c r="AC197" s="14"/>
      <c r="AD197" s="14"/>
      <c r="AE197" s="14"/>
      <c r="AT197" s="207" t="s">
        <v>204</v>
      </c>
      <c r="AU197" s="207" t="s">
        <v>88</v>
      </c>
      <c r="AV197" s="14" t="s">
        <v>149</v>
      </c>
      <c r="AW197" s="14" t="s">
        <v>33</v>
      </c>
      <c r="AX197" s="14" t="s">
        <v>86</v>
      </c>
      <c r="AY197" s="207" t="s">
        <v>130</v>
      </c>
    </row>
    <row r="198" s="2" customFormat="1" ht="44.25" customHeight="1">
      <c r="A198" s="38"/>
      <c r="B198" s="172"/>
      <c r="C198" s="173" t="s">
        <v>259</v>
      </c>
      <c r="D198" s="173" t="s">
        <v>133</v>
      </c>
      <c r="E198" s="174" t="s">
        <v>351</v>
      </c>
      <c r="F198" s="175" t="s">
        <v>352</v>
      </c>
      <c r="G198" s="176" t="s">
        <v>201</v>
      </c>
      <c r="H198" s="177">
        <v>144.58799999999999</v>
      </c>
      <c r="I198" s="178"/>
      <c r="J198" s="179">
        <f>ROUND(I198*H198,2)</f>
        <v>0</v>
      </c>
      <c r="K198" s="180"/>
      <c r="L198" s="39"/>
      <c r="M198" s="181" t="s">
        <v>1</v>
      </c>
      <c r="N198" s="182" t="s">
        <v>43</v>
      </c>
      <c r="O198" s="77"/>
      <c r="P198" s="183">
        <f>O198*H198</f>
        <v>0</v>
      </c>
      <c r="Q198" s="183">
        <v>0.0086</v>
      </c>
      <c r="R198" s="183">
        <f>Q198*H198</f>
        <v>1.2434567999999999</v>
      </c>
      <c r="S198" s="183">
        <v>0</v>
      </c>
      <c r="T198" s="184">
        <f>S198*H198</f>
        <v>0</v>
      </c>
      <c r="U198" s="38"/>
      <c r="V198" s="38"/>
      <c r="W198" s="38"/>
      <c r="X198" s="38"/>
      <c r="Y198" s="38"/>
      <c r="Z198" s="38"/>
      <c r="AA198" s="38"/>
      <c r="AB198" s="38"/>
      <c r="AC198" s="38"/>
      <c r="AD198" s="38"/>
      <c r="AE198" s="38"/>
      <c r="AR198" s="185" t="s">
        <v>149</v>
      </c>
      <c r="AT198" s="185" t="s">
        <v>133</v>
      </c>
      <c r="AU198" s="185" t="s">
        <v>88</v>
      </c>
      <c r="AY198" s="19" t="s">
        <v>130</v>
      </c>
      <c r="BE198" s="186">
        <f>IF(N198="základní",J198,0)</f>
        <v>0</v>
      </c>
      <c r="BF198" s="186">
        <f>IF(N198="snížená",J198,0)</f>
        <v>0</v>
      </c>
      <c r="BG198" s="186">
        <f>IF(N198="zákl. přenesená",J198,0)</f>
        <v>0</v>
      </c>
      <c r="BH198" s="186">
        <f>IF(N198="sníž. přenesená",J198,0)</f>
        <v>0</v>
      </c>
      <c r="BI198" s="186">
        <f>IF(N198="nulová",J198,0)</f>
        <v>0</v>
      </c>
      <c r="BJ198" s="19" t="s">
        <v>86</v>
      </c>
      <c r="BK198" s="186">
        <f>ROUND(I198*H198,2)</f>
        <v>0</v>
      </c>
      <c r="BL198" s="19" t="s">
        <v>149</v>
      </c>
      <c r="BM198" s="185" t="s">
        <v>353</v>
      </c>
    </row>
    <row r="199" s="13" customFormat="1">
      <c r="A199" s="13"/>
      <c r="B199" s="198"/>
      <c r="C199" s="13"/>
      <c r="D199" s="187" t="s">
        <v>204</v>
      </c>
      <c r="E199" s="199" t="s">
        <v>1</v>
      </c>
      <c r="F199" s="200" t="s">
        <v>354</v>
      </c>
      <c r="G199" s="13"/>
      <c r="H199" s="201">
        <v>144.58799999999999</v>
      </c>
      <c r="I199" s="202"/>
      <c r="J199" s="13"/>
      <c r="K199" s="13"/>
      <c r="L199" s="198"/>
      <c r="M199" s="203"/>
      <c r="N199" s="204"/>
      <c r="O199" s="204"/>
      <c r="P199" s="204"/>
      <c r="Q199" s="204"/>
      <c r="R199" s="204"/>
      <c r="S199" s="204"/>
      <c r="T199" s="205"/>
      <c r="U199" s="13"/>
      <c r="V199" s="13"/>
      <c r="W199" s="13"/>
      <c r="X199" s="13"/>
      <c r="Y199" s="13"/>
      <c r="Z199" s="13"/>
      <c r="AA199" s="13"/>
      <c r="AB199" s="13"/>
      <c r="AC199" s="13"/>
      <c r="AD199" s="13"/>
      <c r="AE199" s="13"/>
      <c r="AT199" s="199" t="s">
        <v>204</v>
      </c>
      <c r="AU199" s="199" t="s">
        <v>88</v>
      </c>
      <c r="AV199" s="13" t="s">
        <v>88</v>
      </c>
      <c r="AW199" s="13" t="s">
        <v>33</v>
      </c>
      <c r="AX199" s="13" t="s">
        <v>86</v>
      </c>
      <c r="AY199" s="199" t="s">
        <v>130</v>
      </c>
    </row>
    <row r="200" s="2" customFormat="1" ht="24.15" customHeight="1">
      <c r="A200" s="38"/>
      <c r="B200" s="172"/>
      <c r="C200" s="221" t="s">
        <v>266</v>
      </c>
      <c r="D200" s="221" t="s">
        <v>250</v>
      </c>
      <c r="E200" s="222" t="s">
        <v>355</v>
      </c>
      <c r="F200" s="223" t="s">
        <v>356</v>
      </c>
      <c r="G200" s="224" t="s">
        <v>201</v>
      </c>
      <c r="H200" s="225">
        <v>151.81700000000001</v>
      </c>
      <c r="I200" s="226"/>
      <c r="J200" s="227">
        <f>ROUND(I200*H200,2)</f>
        <v>0</v>
      </c>
      <c r="K200" s="228"/>
      <c r="L200" s="229"/>
      <c r="M200" s="230" t="s">
        <v>1</v>
      </c>
      <c r="N200" s="231" t="s">
        <v>43</v>
      </c>
      <c r="O200" s="77"/>
      <c r="P200" s="183">
        <f>O200*H200</f>
        <v>0</v>
      </c>
      <c r="Q200" s="183">
        <v>0.0030000000000000001</v>
      </c>
      <c r="R200" s="183">
        <f>Q200*H200</f>
        <v>0.45545100000000005</v>
      </c>
      <c r="S200" s="183">
        <v>0</v>
      </c>
      <c r="T200" s="184">
        <f>S200*H200</f>
        <v>0</v>
      </c>
      <c r="U200" s="38"/>
      <c r="V200" s="38"/>
      <c r="W200" s="38"/>
      <c r="X200" s="38"/>
      <c r="Y200" s="38"/>
      <c r="Z200" s="38"/>
      <c r="AA200" s="38"/>
      <c r="AB200" s="38"/>
      <c r="AC200" s="38"/>
      <c r="AD200" s="38"/>
      <c r="AE200" s="38"/>
      <c r="AR200" s="185" t="s">
        <v>172</v>
      </c>
      <c r="AT200" s="185" t="s">
        <v>250</v>
      </c>
      <c r="AU200" s="185" t="s">
        <v>88</v>
      </c>
      <c r="AY200" s="19" t="s">
        <v>130</v>
      </c>
      <c r="BE200" s="186">
        <f>IF(N200="základní",J200,0)</f>
        <v>0</v>
      </c>
      <c r="BF200" s="186">
        <f>IF(N200="snížená",J200,0)</f>
        <v>0</v>
      </c>
      <c r="BG200" s="186">
        <f>IF(N200="zákl. přenesená",J200,0)</f>
        <v>0</v>
      </c>
      <c r="BH200" s="186">
        <f>IF(N200="sníž. přenesená",J200,0)</f>
        <v>0</v>
      </c>
      <c r="BI200" s="186">
        <f>IF(N200="nulová",J200,0)</f>
        <v>0</v>
      </c>
      <c r="BJ200" s="19" t="s">
        <v>86</v>
      </c>
      <c r="BK200" s="186">
        <f>ROUND(I200*H200,2)</f>
        <v>0</v>
      </c>
      <c r="BL200" s="19" t="s">
        <v>149</v>
      </c>
      <c r="BM200" s="185" t="s">
        <v>357</v>
      </c>
    </row>
    <row r="201" s="13" customFormat="1">
      <c r="A201" s="13"/>
      <c r="B201" s="198"/>
      <c r="C201" s="13"/>
      <c r="D201" s="187" t="s">
        <v>204</v>
      </c>
      <c r="E201" s="199" t="s">
        <v>1</v>
      </c>
      <c r="F201" s="200" t="s">
        <v>358</v>
      </c>
      <c r="G201" s="13"/>
      <c r="H201" s="201">
        <v>151.81700000000001</v>
      </c>
      <c r="I201" s="202"/>
      <c r="J201" s="13"/>
      <c r="K201" s="13"/>
      <c r="L201" s="198"/>
      <c r="M201" s="203"/>
      <c r="N201" s="204"/>
      <c r="O201" s="204"/>
      <c r="P201" s="204"/>
      <c r="Q201" s="204"/>
      <c r="R201" s="204"/>
      <c r="S201" s="204"/>
      <c r="T201" s="205"/>
      <c r="U201" s="13"/>
      <c r="V201" s="13"/>
      <c r="W201" s="13"/>
      <c r="X201" s="13"/>
      <c r="Y201" s="13"/>
      <c r="Z201" s="13"/>
      <c r="AA201" s="13"/>
      <c r="AB201" s="13"/>
      <c r="AC201" s="13"/>
      <c r="AD201" s="13"/>
      <c r="AE201" s="13"/>
      <c r="AT201" s="199" t="s">
        <v>204</v>
      </c>
      <c r="AU201" s="199" t="s">
        <v>88</v>
      </c>
      <c r="AV201" s="13" t="s">
        <v>88</v>
      </c>
      <c r="AW201" s="13" t="s">
        <v>33</v>
      </c>
      <c r="AX201" s="13" t="s">
        <v>86</v>
      </c>
      <c r="AY201" s="199" t="s">
        <v>130</v>
      </c>
    </row>
    <row r="202" s="2" customFormat="1" ht="44.25" customHeight="1">
      <c r="A202" s="38"/>
      <c r="B202" s="172"/>
      <c r="C202" s="173" t="s">
        <v>359</v>
      </c>
      <c r="D202" s="173" t="s">
        <v>133</v>
      </c>
      <c r="E202" s="174" t="s">
        <v>360</v>
      </c>
      <c r="F202" s="175" t="s">
        <v>361</v>
      </c>
      <c r="G202" s="176" t="s">
        <v>201</v>
      </c>
      <c r="H202" s="177">
        <v>378.08999999999998</v>
      </c>
      <c r="I202" s="178"/>
      <c r="J202" s="179">
        <f>ROUND(I202*H202,2)</f>
        <v>0</v>
      </c>
      <c r="K202" s="180"/>
      <c r="L202" s="39"/>
      <c r="M202" s="181" t="s">
        <v>1</v>
      </c>
      <c r="N202" s="182" t="s">
        <v>43</v>
      </c>
      <c r="O202" s="77"/>
      <c r="P202" s="183">
        <f>O202*H202</f>
        <v>0</v>
      </c>
      <c r="Q202" s="183">
        <v>0.0086999999999999994</v>
      </c>
      <c r="R202" s="183">
        <f>Q202*H202</f>
        <v>3.2893829999999995</v>
      </c>
      <c r="S202" s="183">
        <v>0</v>
      </c>
      <c r="T202" s="184">
        <f>S202*H202</f>
        <v>0</v>
      </c>
      <c r="U202" s="38"/>
      <c r="V202" s="38"/>
      <c r="W202" s="38"/>
      <c r="X202" s="38"/>
      <c r="Y202" s="38"/>
      <c r="Z202" s="38"/>
      <c r="AA202" s="38"/>
      <c r="AB202" s="38"/>
      <c r="AC202" s="38"/>
      <c r="AD202" s="38"/>
      <c r="AE202" s="38"/>
      <c r="AR202" s="185" t="s">
        <v>149</v>
      </c>
      <c r="AT202" s="185" t="s">
        <v>133</v>
      </c>
      <c r="AU202" s="185" t="s">
        <v>88</v>
      </c>
      <c r="AY202" s="19" t="s">
        <v>130</v>
      </c>
      <c r="BE202" s="186">
        <f>IF(N202="základní",J202,0)</f>
        <v>0</v>
      </c>
      <c r="BF202" s="186">
        <f>IF(N202="snížená",J202,0)</f>
        <v>0</v>
      </c>
      <c r="BG202" s="186">
        <f>IF(N202="zákl. přenesená",J202,0)</f>
        <v>0</v>
      </c>
      <c r="BH202" s="186">
        <f>IF(N202="sníž. přenesená",J202,0)</f>
        <v>0</v>
      </c>
      <c r="BI202" s="186">
        <f>IF(N202="nulová",J202,0)</f>
        <v>0</v>
      </c>
      <c r="BJ202" s="19" t="s">
        <v>86</v>
      </c>
      <c r="BK202" s="186">
        <f>ROUND(I202*H202,2)</f>
        <v>0</v>
      </c>
      <c r="BL202" s="19" t="s">
        <v>149</v>
      </c>
      <c r="BM202" s="185" t="s">
        <v>362</v>
      </c>
    </row>
    <row r="203" s="2" customFormat="1">
      <c r="A203" s="38"/>
      <c r="B203" s="39"/>
      <c r="C203" s="38"/>
      <c r="D203" s="187" t="s">
        <v>152</v>
      </c>
      <c r="E203" s="38"/>
      <c r="F203" s="188" t="s">
        <v>363</v>
      </c>
      <c r="G203" s="38"/>
      <c r="H203" s="38"/>
      <c r="I203" s="189"/>
      <c r="J203" s="38"/>
      <c r="K203" s="38"/>
      <c r="L203" s="39"/>
      <c r="M203" s="190"/>
      <c r="N203" s="191"/>
      <c r="O203" s="77"/>
      <c r="P203" s="77"/>
      <c r="Q203" s="77"/>
      <c r="R203" s="77"/>
      <c r="S203" s="77"/>
      <c r="T203" s="78"/>
      <c r="U203" s="38"/>
      <c r="V203" s="38"/>
      <c r="W203" s="38"/>
      <c r="X203" s="38"/>
      <c r="Y203" s="38"/>
      <c r="Z203" s="38"/>
      <c r="AA203" s="38"/>
      <c r="AB203" s="38"/>
      <c r="AC203" s="38"/>
      <c r="AD203" s="38"/>
      <c r="AE203" s="38"/>
      <c r="AT203" s="19" t="s">
        <v>152</v>
      </c>
      <c r="AU203" s="19" t="s">
        <v>88</v>
      </c>
    </row>
    <row r="204" s="13" customFormat="1">
      <c r="A204" s="13"/>
      <c r="B204" s="198"/>
      <c r="C204" s="13"/>
      <c r="D204" s="187" t="s">
        <v>204</v>
      </c>
      <c r="E204" s="199" t="s">
        <v>1</v>
      </c>
      <c r="F204" s="200" t="s">
        <v>364</v>
      </c>
      <c r="G204" s="13"/>
      <c r="H204" s="201">
        <v>261.16899999999998</v>
      </c>
      <c r="I204" s="202"/>
      <c r="J204" s="13"/>
      <c r="K204" s="13"/>
      <c r="L204" s="198"/>
      <c r="M204" s="203"/>
      <c r="N204" s="204"/>
      <c r="O204" s="204"/>
      <c r="P204" s="204"/>
      <c r="Q204" s="204"/>
      <c r="R204" s="204"/>
      <c r="S204" s="204"/>
      <c r="T204" s="205"/>
      <c r="U204" s="13"/>
      <c r="V204" s="13"/>
      <c r="W204" s="13"/>
      <c r="X204" s="13"/>
      <c r="Y204" s="13"/>
      <c r="Z204" s="13"/>
      <c r="AA204" s="13"/>
      <c r="AB204" s="13"/>
      <c r="AC204" s="13"/>
      <c r="AD204" s="13"/>
      <c r="AE204" s="13"/>
      <c r="AT204" s="199" t="s">
        <v>204</v>
      </c>
      <c r="AU204" s="199" t="s">
        <v>88</v>
      </c>
      <c r="AV204" s="13" t="s">
        <v>88</v>
      </c>
      <c r="AW204" s="13" t="s">
        <v>33</v>
      </c>
      <c r="AX204" s="13" t="s">
        <v>78</v>
      </c>
      <c r="AY204" s="199" t="s">
        <v>130</v>
      </c>
    </row>
    <row r="205" s="13" customFormat="1">
      <c r="A205" s="13"/>
      <c r="B205" s="198"/>
      <c r="C205" s="13"/>
      <c r="D205" s="187" t="s">
        <v>204</v>
      </c>
      <c r="E205" s="199" t="s">
        <v>1</v>
      </c>
      <c r="F205" s="200" t="s">
        <v>365</v>
      </c>
      <c r="G205" s="13"/>
      <c r="H205" s="201">
        <v>5.4720000000000004</v>
      </c>
      <c r="I205" s="202"/>
      <c r="J205" s="13"/>
      <c r="K205" s="13"/>
      <c r="L205" s="198"/>
      <c r="M205" s="203"/>
      <c r="N205" s="204"/>
      <c r="O205" s="204"/>
      <c r="P205" s="204"/>
      <c r="Q205" s="204"/>
      <c r="R205" s="204"/>
      <c r="S205" s="204"/>
      <c r="T205" s="205"/>
      <c r="U205" s="13"/>
      <c r="V205" s="13"/>
      <c r="W205" s="13"/>
      <c r="X205" s="13"/>
      <c r="Y205" s="13"/>
      <c r="Z205" s="13"/>
      <c r="AA205" s="13"/>
      <c r="AB205" s="13"/>
      <c r="AC205" s="13"/>
      <c r="AD205" s="13"/>
      <c r="AE205" s="13"/>
      <c r="AT205" s="199" t="s">
        <v>204</v>
      </c>
      <c r="AU205" s="199" t="s">
        <v>88</v>
      </c>
      <c r="AV205" s="13" t="s">
        <v>88</v>
      </c>
      <c r="AW205" s="13" t="s">
        <v>33</v>
      </c>
      <c r="AX205" s="13" t="s">
        <v>78</v>
      </c>
      <c r="AY205" s="199" t="s">
        <v>130</v>
      </c>
    </row>
    <row r="206" s="13" customFormat="1">
      <c r="A206" s="13"/>
      <c r="B206" s="198"/>
      <c r="C206" s="13"/>
      <c r="D206" s="187" t="s">
        <v>204</v>
      </c>
      <c r="E206" s="199" t="s">
        <v>1</v>
      </c>
      <c r="F206" s="200" t="s">
        <v>366</v>
      </c>
      <c r="G206" s="13"/>
      <c r="H206" s="201">
        <v>6.8380000000000001</v>
      </c>
      <c r="I206" s="202"/>
      <c r="J206" s="13"/>
      <c r="K206" s="13"/>
      <c r="L206" s="198"/>
      <c r="M206" s="203"/>
      <c r="N206" s="204"/>
      <c r="O206" s="204"/>
      <c r="P206" s="204"/>
      <c r="Q206" s="204"/>
      <c r="R206" s="204"/>
      <c r="S206" s="204"/>
      <c r="T206" s="205"/>
      <c r="U206" s="13"/>
      <c r="V206" s="13"/>
      <c r="W206" s="13"/>
      <c r="X206" s="13"/>
      <c r="Y206" s="13"/>
      <c r="Z206" s="13"/>
      <c r="AA206" s="13"/>
      <c r="AB206" s="13"/>
      <c r="AC206" s="13"/>
      <c r="AD206" s="13"/>
      <c r="AE206" s="13"/>
      <c r="AT206" s="199" t="s">
        <v>204</v>
      </c>
      <c r="AU206" s="199" t="s">
        <v>88</v>
      </c>
      <c r="AV206" s="13" t="s">
        <v>88</v>
      </c>
      <c r="AW206" s="13" t="s">
        <v>33</v>
      </c>
      <c r="AX206" s="13" t="s">
        <v>78</v>
      </c>
      <c r="AY206" s="199" t="s">
        <v>130</v>
      </c>
    </row>
    <row r="207" s="13" customFormat="1">
      <c r="A207" s="13"/>
      <c r="B207" s="198"/>
      <c r="C207" s="13"/>
      <c r="D207" s="187" t="s">
        <v>204</v>
      </c>
      <c r="E207" s="199" t="s">
        <v>1</v>
      </c>
      <c r="F207" s="200" t="s">
        <v>367</v>
      </c>
      <c r="G207" s="13"/>
      <c r="H207" s="201">
        <v>2.3540000000000001</v>
      </c>
      <c r="I207" s="202"/>
      <c r="J207" s="13"/>
      <c r="K207" s="13"/>
      <c r="L207" s="198"/>
      <c r="M207" s="203"/>
      <c r="N207" s="204"/>
      <c r="O207" s="204"/>
      <c r="P207" s="204"/>
      <c r="Q207" s="204"/>
      <c r="R207" s="204"/>
      <c r="S207" s="204"/>
      <c r="T207" s="205"/>
      <c r="U207" s="13"/>
      <c r="V207" s="13"/>
      <c r="W207" s="13"/>
      <c r="X207" s="13"/>
      <c r="Y207" s="13"/>
      <c r="Z207" s="13"/>
      <c r="AA207" s="13"/>
      <c r="AB207" s="13"/>
      <c r="AC207" s="13"/>
      <c r="AD207" s="13"/>
      <c r="AE207" s="13"/>
      <c r="AT207" s="199" t="s">
        <v>204</v>
      </c>
      <c r="AU207" s="199" t="s">
        <v>88</v>
      </c>
      <c r="AV207" s="13" t="s">
        <v>88</v>
      </c>
      <c r="AW207" s="13" t="s">
        <v>33</v>
      </c>
      <c r="AX207" s="13" t="s">
        <v>78</v>
      </c>
      <c r="AY207" s="199" t="s">
        <v>130</v>
      </c>
    </row>
    <row r="208" s="13" customFormat="1">
      <c r="A208" s="13"/>
      <c r="B208" s="198"/>
      <c r="C208" s="13"/>
      <c r="D208" s="187" t="s">
        <v>204</v>
      </c>
      <c r="E208" s="199" t="s">
        <v>1</v>
      </c>
      <c r="F208" s="200" t="s">
        <v>368</v>
      </c>
      <c r="G208" s="13"/>
      <c r="H208" s="201">
        <v>61.938000000000002</v>
      </c>
      <c r="I208" s="202"/>
      <c r="J208" s="13"/>
      <c r="K208" s="13"/>
      <c r="L208" s="198"/>
      <c r="M208" s="203"/>
      <c r="N208" s="204"/>
      <c r="O208" s="204"/>
      <c r="P208" s="204"/>
      <c r="Q208" s="204"/>
      <c r="R208" s="204"/>
      <c r="S208" s="204"/>
      <c r="T208" s="205"/>
      <c r="U208" s="13"/>
      <c r="V208" s="13"/>
      <c r="W208" s="13"/>
      <c r="X208" s="13"/>
      <c r="Y208" s="13"/>
      <c r="Z208" s="13"/>
      <c r="AA208" s="13"/>
      <c r="AB208" s="13"/>
      <c r="AC208" s="13"/>
      <c r="AD208" s="13"/>
      <c r="AE208" s="13"/>
      <c r="AT208" s="199" t="s">
        <v>204</v>
      </c>
      <c r="AU208" s="199" t="s">
        <v>88</v>
      </c>
      <c r="AV208" s="13" t="s">
        <v>88</v>
      </c>
      <c r="AW208" s="13" t="s">
        <v>33</v>
      </c>
      <c r="AX208" s="13" t="s">
        <v>78</v>
      </c>
      <c r="AY208" s="199" t="s">
        <v>130</v>
      </c>
    </row>
    <row r="209" s="16" customFormat="1">
      <c r="A209" s="16"/>
      <c r="B209" s="232"/>
      <c r="C209" s="16"/>
      <c r="D209" s="187" t="s">
        <v>204</v>
      </c>
      <c r="E209" s="233" t="s">
        <v>1</v>
      </c>
      <c r="F209" s="234" t="s">
        <v>369</v>
      </c>
      <c r="G209" s="16"/>
      <c r="H209" s="235">
        <v>337.77100000000002</v>
      </c>
      <c r="I209" s="236"/>
      <c r="J209" s="16"/>
      <c r="K209" s="16"/>
      <c r="L209" s="232"/>
      <c r="M209" s="237"/>
      <c r="N209" s="238"/>
      <c r="O209" s="238"/>
      <c r="P209" s="238"/>
      <c r="Q209" s="238"/>
      <c r="R209" s="238"/>
      <c r="S209" s="238"/>
      <c r="T209" s="239"/>
      <c r="U209" s="16"/>
      <c r="V209" s="16"/>
      <c r="W209" s="16"/>
      <c r="X209" s="16"/>
      <c r="Y209" s="16"/>
      <c r="Z209" s="16"/>
      <c r="AA209" s="16"/>
      <c r="AB209" s="16"/>
      <c r="AC209" s="16"/>
      <c r="AD209" s="16"/>
      <c r="AE209" s="16"/>
      <c r="AT209" s="233" t="s">
        <v>204</v>
      </c>
      <c r="AU209" s="233" t="s">
        <v>88</v>
      </c>
      <c r="AV209" s="16" t="s">
        <v>142</v>
      </c>
      <c r="AW209" s="16" t="s">
        <v>33</v>
      </c>
      <c r="AX209" s="16" t="s">
        <v>78</v>
      </c>
      <c r="AY209" s="233" t="s">
        <v>130</v>
      </c>
    </row>
    <row r="210" s="13" customFormat="1">
      <c r="A210" s="13"/>
      <c r="B210" s="198"/>
      <c r="C210" s="13"/>
      <c r="D210" s="187" t="s">
        <v>204</v>
      </c>
      <c r="E210" s="199" t="s">
        <v>1</v>
      </c>
      <c r="F210" s="200" t="s">
        <v>370</v>
      </c>
      <c r="G210" s="13"/>
      <c r="H210" s="201">
        <v>11.079000000000001</v>
      </c>
      <c r="I210" s="202"/>
      <c r="J210" s="13"/>
      <c r="K210" s="13"/>
      <c r="L210" s="198"/>
      <c r="M210" s="203"/>
      <c r="N210" s="204"/>
      <c r="O210" s="204"/>
      <c r="P210" s="204"/>
      <c r="Q210" s="204"/>
      <c r="R210" s="204"/>
      <c r="S210" s="204"/>
      <c r="T210" s="205"/>
      <c r="U210" s="13"/>
      <c r="V210" s="13"/>
      <c r="W210" s="13"/>
      <c r="X210" s="13"/>
      <c r="Y210" s="13"/>
      <c r="Z210" s="13"/>
      <c r="AA210" s="13"/>
      <c r="AB210" s="13"/>
      <c r="AC210" s="13"/>
      <c r="AD210" s="13"/>
      <c r="AE210" s="13"/>
      <c r="AT210" s="199" t="s">
        <v>204</v>
      </c>
      <c r="AU210" s="199" t="s">
        <v>88</v>
      </c>
      <c r="AV210" s="13" t="s">
        <v>88</v>
      </c>
      <c r="AW210" s="13" t="s">
        <v>33</v>
      </c>
      <c r="AX210" s="13" t="s">
        <v>78</v>
      </c>
      <c r="AY210" s="199" t="s">
        <v>130</v>
      </c>
    </row>
    <row r="211" s="13" customFormat="1">
      <c r="A211" s="13"/>
      <c r="B211" s="198"/>
      <c r="C211" s="13"/>
      <c r="D211" s="187" t="s">
        <v>204</v>
      </c>
      <c r="E211" s="199" t="s">
        <v>1</v>
      </c>
      <c r="F211" s="200" t="s">
        <v>371</v>
      </c>
      <c r="G211" s="13"/>
      <c r="H211" s="201">
        <v>29.239999999999998</v>
      </c>
      <c r="I211" s="202"/>
      <c r="J211" s="13"/>
      <c r="K211" s="13"/>
      <c r="L211" s="198"/>
      <c r="M211" s="203"/>
      <c r="N211" s="204"/>
      <c r="O211" s="204"/>
      <c r="P211" s="204"/>
      <c r="Q211" s="204"/>
      <c r="R211" s="204"/>
      <c r="S211" s="204"/>
      <c r="T211" s="205"/>
      <c r="U211" s="13"/>
      <c r="V211" s="13"/>
      <c r="W211" s="13"/>
      <c r="X211" s="13"/>
      <c r="Y211" s="13"/>
      <c r="Z211" s="13"/>
      <c r="AA211" s="13"/>
      <c r="AB211" s="13"/>
      <c r="AC211" s="13"/>
      <c r="AD211" s="13"/>
      <c r="AE211" s="13"/>
      <c r="AT211" s="199" t="s">
        <v>204</v>
      </c>
      <c r="AU211" s="199" t="s">
        <v>88</v>
      </c>
      <c r="AV211" s="13" t="s">
        <v>88</v>
      </c>
      <c r="AW211" s="13" t="s">
        <v>33</v>
      </c>
      <c r="AX211" s="13" t="s">
        <v>78</v>
      </c>
      <c r="AY211" s="199" t="s">
        <v>130</v>
      </c>
    </row>
    <row r="212" s="16" customFormat="1">
      <c r="A212" s="16"/>
      <c r="B212" s="232"/>
      <c r="C212" s="16"/>
      <c r="D212" s="187" t="s">
        <v>204</v>
      </c>
      <c r="E212" s="233" t="s">
        <v>1</v>
      </c>
      <c r="F212" s="234" t="s">
        <v>369</v>
      </c>
      <c r="G212" s="16"/>
      <c r="H212" s="235">
        <v>40.319000000000003</v>
      </c>
      <c r="I212" s="236"/>
      <c r="J212" s="16"/>
      <c r="K212" s="16"/>
      <c r="L212" s="232"/>
      <c r="M212" s="237"/>
      <c r="N212" s="238"/>
      <c r="O212" s="238"/>
      <c r="P212" s="238"/>
      <c r="Q212" s="238"/>
      <c r="R212" s="238"/>
      <c r="S212" s="238"/>
      <c r="T212" s="239"/>
      <c r="U212" s="16"/>
      <c r="V212" s="16"/>
      <c r="W212" s="16"/>
      <c r="X212" s="16"/>
      <c r="Y212" s="16"/>
      <c r="Z212" s="16"/>
      <c r="AA212" s="16"/>
      <c r="AB212" s="16"/>
      <c r="AC212" s="16"/>
      <c r="AD212" s="16"/>
      <c r="AE212" s="16"/>
      <c r="AT212" s="233" t="s">
        <v>204</v>
      </c>
      <c r="AU212" s="233" t="s">
        <v>88</v>
      </c>
      <c r="AV212" s="16" t="s">
        <v>142</v>
      </c>
      <c r="AW212" s="16" t="s">
        <v>33</v>
      </c>
      <c r="AX212" s="16" t="s">
        <v>78</v>
      </c>
      <c r="AY212" s="233" t="s">
        <v>130</v>
      </c>
    </row>
    <row r="213" s="14" customFormat="1">
      <c r="A213" s="14"/>
      <c r="B213" s="206"/>
      <c r="C213" s="14"/>
      <c r="D213" s="187" t="s">
        <v>204</v>
      </c>
      <c r="E213" s="207" t="s">
        <v>1</v>
      </c>
      <c r="F213" s="208" t="s">
        <v>206</v>
      </c>
      <c r="G213" s="14"/>
      <c r="H213" s="209">
        <v>378.08999999999998</v>
      </c>
      <c r="I213" s="210"/>
      <c r="J213" s="14"/>
      <c r="K213" s="14"/>
      <c r="L213" s="206"/>
      <c r="M213" s="211"/>
      <c r="N213" s="212"/>
      <c r="O213" s="212"/>
      <c r="P213" s="212"/>
      <c r="Q213" s="212"/>
      <c r="R213" s="212"/>
      <c r="S213" s="212"/>
      <c r="T213" s="213"/>
      <c r="U213" s="14"/>
      <c r="V213" s="14"/>
      <c r="W213" s="14"/>
      <c r="X213" s="14"/>
      <c r="Y213" s="14"/>
      <c r="Z213" s="14"/>
      <c r="AA213" s="14"/>
      <c r="AB213" s="14"/>
      <c r="AC213" s="14"/>
      <c r="AD213" s="14"/>
      <c r="AE213" s="14"/>
      <c r="AT213" s="207" t="s">
        <v>204</v>
      </c>
      <c r="AU213" s="207" t="s">
        <v>88</v>
      </c>
      <c r="AV213" s="14" t="s">
        <v>149</v>
      </c>
      <c r="AW213" s="14" t="s">
        <v>33</v>
      </c>
      <c r="AX213" s="14" t="s">
        <v>86</v>
      </c>
      <c r="AY213" s="207" t="s">
        <v>130</v>
      </c>
    </row>
    <row r="214" s="2" customFormat="1" ht="16.5" customHeight="1">
      <c r="A214" s="38"/>
      <c r="B214" s="172"/>
      <c r="C214" s="221" t="s">
        <v>372</v>
      </c>
      <c r="D214" s="221" t="s">
        <v>250</v>
      </c>
      <c r="E214" s="222" t="s">
        <v>373</v>
      </c>
      <c r="F214" s="223" t="s">
        <v>374</v>
      </c>
      <c r="G214" s="224" t="s">
        <v>201</v>
      </c>
      <c r="H214" s="225">
        <v>331.95999999999998</v>
      </c>
      <c r="I214" s="226"/>
      <c r="J214" s="227">
        <f>ROUND(I214*H214,2)</f>
        <v>0</v>
      </c>
      <c r="K214" s="228"/>
      <c r="L214" s="229"/>
      <c r="M214" s="230" t="s">
        <v>1</v>
      </c>
      <c r="N214" s="231" t="s">
        <v>43</v>
      </c>
      <c r="O214" s="77"/>
      <c r="P214" s="183">
        <f>O214*H214</f>
        <v>0</v>
      </c>
      <c r="Q214" s="183">
        <v>0.0023999999999999998</v>
      </c>
      <c r="R214" s="183">
        <f>Q214*H214</f>
        <v>0.79670399999999986</v>
      </c>
      <c r="S214" s="183">
        <v>0</v>
      </c>
      <c r="T214" s="184">
        <f>S214*H214</f>
        <v>0</v>
      </c>
      <c r="U214" s="38"/>
      <c r="V214" s="38"/>
      <c r="W214" s="38"/>
      <c r="X214" s="38"/>
      <c r="Y214" s="38"/>
      <c r="Z214" s="38"/>
      <c r="AA214" s="38"/>
      <c r="AB214" s="38"/>
      <c r="AC214" s="38"/>
      <c r="AD214" s="38"/>
      <c r="AE214" s="38"/>
      <c r="AR214" s="185" t="s">
        <v>172</v>
      </c>
      <c r="AT214" s="185" t="s">
        <v>250</v>
      </c>
      <c r="AU214" s="185" t="s">
        <v>88</v>
      </c>
      <c r="AY214" s="19" t="s">
        <v>130</v>
      </c>
      <c r="BE214" s="186">
        <f>IF(N214="základní",J214,0)</f>
        <v>0</v>
      </c>
      <c r="BF214" s="186">
        <f>IF(N214="snížená",J214,0)</f>
        <v>0</v>
      </c>
      <c r="BG214" s="186">
        <f>IF(N214="zákl. přenesená",J214,0)</f>
        <v>0</v>
      </c>
      <c r="BH214" s="186">
        <f>IF(N214="sníž. přenesená",J214,0)</f>
        <v>0</v>
      </c>
      <c r="BI214" s="186">
        <f>IF(N214="nulová",J214,0)</f>
        <v>0</v>
      </c>
      <c r="BJ214" s="19" t="s">
        <v>86</v>
      </c>
      <c r="BK214" s="186">
        <f>ROUND(I214*H214,2)</f>
        <v>0</v>
      </c>
      <c r="BL214" s="19" t="s">
        <v>149</v>
      </c>
      <c r="BM214" s="185" t="s">
        <v>375</v>
      </c>
    </row>
    <row r="215" s="13" customFormat="1">
      <c r="A215" s="13"/>
      <c r="B215" s="198"/>
      <c r="C215" s="13"/>
      <c r="D215" s="187" t="s">
        <v>204</v>
      </c>
      <c r="E215" s="199" t="s">
        <v>1</v>
      </c>
      <c r="F215" s="200" t="s">
        <v>376</v>
      </c>
      <c r="G215" s="13"/>
      <c r="H215" s="201">
        <v>275.83300000000003</v>
      </c>
      <c r="I215" s="202"/>
      <c r="J215" s="13"/>
      <c r="K215" s="13"/>
      <c r="L215" s="198"/>
      <c r="M215" s="203"/>
      <c r="N215" s="204"/>
      <c r="O215" s="204"/>
      <c r="P215" s="204"/>
      <c r="Q215" s="204"/>
      <c r="R215" s="204"/>
      <c r="S215" s="204"/>
      <c r="T215" s="205"/>
      <c r="U215" s="13"/>
      <c r="V215" s="13"/>
      <c r="W215" s="13"/>
      <c r="X215" s="13"/>
      <c r="Y215" s="13"/>
      <c r="Z215" s="13"/>
      <c r="AA215" s="13"/>
      <c r="AB215" s="13"/>
      <c r="AC215" s="13"/>
      <c r="AD215" s="13"/>
      <c r="AE215" s="13"/>
      <c r="AT215" s="199" t="s">
        <v>204</v>
      </c>
      <c r="AU215" s="199" t="s">
        <v>88</v>
      </c>
      <c r="AV215" s="13" t="s">
        <v>88</v>
      </c>
      <c r="AW215" s="13" t="s">
        <v>33</v>
      </c>
      <c r="AX215" s="13" t="s">
        <v>78</v>
      </c>
      <c r="AY215" s="199" t="s">
        <v>130</v>
      </c>
    </row>
    <row r="216" s="13" customFormat="1">
      <c r="A216" s="13"/>
      <c r="B216" s="198"/>
      <c r="C216" s="13"/>
      <c r="D216" s="187" t="s">
        <v>204</v>
      </c>
      <c r="E216" s="199" t="s">
        <v>1</v>
      </c>
      <c r="F216" s="200" t="s">
        <v>377</v>
      </c>
      <c r="G216" s="13"/>
      <c r="H216" s="201">
        <v>40.319000000000003</v>
      </c>
      <c r="I216" s="202"/>
      <c r="J216" s="13"/>
      <c r="K216" s="13"/>
      <c r="L216" s="198"/>
      <c r="M216" s="203"/>
      <c r="N216" s="204"/>
      <c r="O216" s="204"/>
      <c r="P216" s="204"/>
      <c r="Q216" s="204"/>
      <c r="R216" s="204"/>
      <c r="S216" s="204"/>
      <c r="T216" s="205"/>
      <c r="U216" s="13"/>
      <c r="V216" s="13"/>
      <c r="W216" s="13"/>
      <c r="X216" s="13"/>
      <c r="Y216" s="13"/>
      <c r="Z216" s="13"/>
      <c r="AA216" s="13"/>
      <c r="AB216" s="13"/>
      <c r="AC216" s="13"/>
      <c r="AD216" s="13"/>
      <c r="AE216" s="13"/>
      <c r="AT216" s="199" t="s">
        <v>204</v>
      </c>
      <c r="AU216" s="199" t="s">
        <v>88</v>
      </c>
      <c r="AV216" s="13" t="s">
        <v>88</v>
      </c>
      <c r="AW216" s="13" t="s">
        <v>33</v>
      </c>
      <c r="AX216" s="13" t="s">
        <v>78</v>
      </c>
      <c r="AY216" s="199" t="s">
        <v>130</v>
      </c>
    </row>
    <row r="217" s="14" customFormat="1">
      <c r="A217" s="14"/>
      <c r="B217" s="206"/>
      <c r="C217" s="14"/>
      <c r="D217" s="187" t="s">
        <v>204</v>
      </c>
      <c r="E217" s="207" t="s">
        <v>1</v>
      </c>
      <c r="F217" s="208" t="s">
        <v>206</v>
      </c>
      <c r="G217" s="14"/>
      <c r="H217" s="209">
        <v>316.15199999999999</v>
      </c>
      <c r="I217" s="210"/>
      <c r="J217" s="14"/>
      <c r="K217" s="14"/>
      <c r="L217" s="206"/>
      <c r="M217" s="211"/>
      <c r="N217" s="212"/>
      <c r="O217" s="212"/>
      <c r="P217" s="212"/>
      <c r="Q217" s="212"/>
      <c r="R217" s="212"/>
      <c r="S217" s="212"/>
      <c r="T217" s="213"/>
      <c r="U217" s="14"/>
      <c r="V217" s="14"/>
      <c r="W217" s="14"/>
      <c r="X217" s="14"/>
      <c r="Y217" s="14"/>
      <c r="Z217" s="14"/>
      <c r="AA217" s="14"/>
      <c r="AB217" s="14"/>
      <c r="AC217" s="14"/>
      <c r="AD217" s="14"/>
      <c r="AE217" s="14"/>
      <c r="AT217" s="207" t="s">
        <v>204</v>
      </c>
      <c r="AU217" s="207" t="s">
        <v>88</v>
      </c>
      <c r="AV217" s="14" t="s">
        <v>149</v>
      </c>
      <c r="AW217" s="14" t="s">
        <v>33</v>
      </c>
      <c r="AX217" s="14" t="s">
        <v>78</v>
      </c>
      <c r="AY217" s="207" t="s">
        <v>130</v>
      </c>
    </row>
    <row r="218" s="13" customFormat="1">
      <c r="A218" s="13"/>
      <c r="B218" s="198"/>
      <c r="C218" s="13"/>
      <c r="D218" s="187" t="s">
        <v>204</v>
      </c>
      <c r="E218" s="199" t="s">
        <v>1</v>
      </c>
      <c r="F218" s="200" t="s">
        <v>378</v>
      </c>
      <c r="G218" s="13"/>
      <c r="H218" s="201">
        <v>331.95999999999998</v>
      </c>
      <c r="I218" s="202"/>
      <c r="J218" s="13"/>
      <c r="K218" s="13"/>
      <c r="L218" s="198"/>
      <c r="M218" s="203"/>
      <c r="N218" s="204"/>
      <c r="O218" s="204"/>
      <c r="P218" s="204"/>
      <c r="Q218" s="204"/>
      <c r="R218" s="204"/>
      <c r="S218" s="204"/>
      <c r="T218" s="205"/>
      <c r="U218" s="13"/>
      <c r="V218" s="13"/>
      <c r="W218" s="13"/>
      <c r="X218" s="13"/>
      <c r="Y218" s="13"/>
      <c r="Z218" s="13"/>
      <c r="AA218" s="13"/>
      <c r="AB218" s="13"/>
      <c r="AC218" s="13"/>
      <c r="AD218" s="13"/>
      <c r="AE218" s="13"/>
      <c r="AT218" s="199" t="s">
        <v>204</v>
      </c>
      <c r="AU218" s="199" t="s">
        <v>88</v>
      </c>
      <c r="AV218" s="13" t="s">
        <v>88</v>
      </c>
      <c r="AW218" s="13" t="s">
        <v>33</v>
      </c>
      <c r="AX218" s="13" t="s">
        <v>86</v>
      </c>
      <c r="AY218" s="199" t="s">
        <v>130</v>
      </c>
    </row>
    <row r="219" s="2" customFormat="1" ht="16.5" customHeight="1">
      <c r="A219" s="38"/>
      <c r="B219" s="172"/>
      <c r="C219" s="221" t="s">
        <v>379</v>
      </c>
      <c r="D219" s="221" t="s">
        <v>250</v>
      </c>
      <c r="E219" s="222" t="s">
        <v>380</v>
      </c>
      <c r="F219" s="223" t="s">
        <v>381</v>
      </c>
      <c r="G219" s="224" t="s">
        <v>201</v>
      </c>
      <c r="H219" s="225">
        <v>65.034999999999997</v>
      </c>
      <c r="I219" s="226"/>
      <c r="J219" s="227">
        <f>ROUND(I219*H219,2)</f>
        <v>0</v>
      </c>
      <c r="K219" s="228"/>
      <c r="L219" s="229"/>
      <c r="M219" s="230" t="s">
        <v>1</v>
      </c>
      <c r="N219" s="231" t="s">
        <v>43</v>
      </c>
      <c r="O219" s="77"/>
      <c r="P219" s="183">
        <f>O219*H219</f>
        <v>0</v>
      </c>
      <c r="Q219" s="183">
        <v>0.0020999999999999999</v>
      </c>
      <c r="R219" s="183">
        <f>Q219*H219</f>
        <v>0.13657349999999999</v>
      </c>
      <c r="S219" s="183">
        <v>0</v>
      </c>
      <c r="T219" s="184">
        <f>S219*H219</f>
        <v>0</v>
      </c>
      <c r="U219" s="38"/>
      <c r="V219" s="38"/>
      <c r="W219" s="38"/>
      <c r="X219" s="38"/>
      <c r="Y219" s="38"/>
      <c r="Z219" s="38"/>
      <c r="AA219" s="38"/>
      <c r="AB219" s="38"/>
      <c r="AC219" s="38"/>
      <c r="AD219" s="38"/>
      <c r="AE219" s="38"/>
      <c r="AR219" s="185" t="s">
        <v>172</v>
      </c>
      <c r="AT219" s="185" t="s">
        <v>250</v>
      </c>
      <c r="AU219" s="185" t="s">
        <v>88</v>
      </c>
      <c r="AY219" s="19" t="s">
        <v>130</v>
      </c>
      <c r="BE219" s="186">
        <f>IF(N219="základní",J219,0)</f>
        <v>0</v>
      </c>
      <c r="BF219" s="186">
        <f>IF(N219="snížená",J219,0)</f>
        <v>0</v>
      </c>
      <c r="BG219" s="186">
        <f>IF(N219="zákl. přenesená",J219,0)</f>
        <v>0</v>
      </c>
      <c r="BH219" s="186">
        <f>IF(N219="sníž. přenesená",J219,0)</f>
        <v>0</v>
      </c>
      <c r="BI219" s="186">
        <f>IF(N219="nulová",J219,0)</f>
        <v>0</v>
      </c>
      <c r="BJ219" s="19" t="s">
        <v>86</v>
      </c>
      <c r="BK219" s="186">
        <f>ROUND(I219*H219,2)</f>
        <v>0</v>
      </c>
      <c r="BL219" s="19" t="s">
        <v>149</v>
      </c>
      <c r="BM219" s="185" t="s">
        <v>382</v>
      </c>
    </row>
    <row r="220" s="13" customFormat="1">
      <c r="A220" s="13"/>
      <c r="B220" s="198"/>
      <c r="C220" s="13"/>
      <c r="D220" s="187" t="s">
        <v>204</v>
      </c>
      <c r="E220" s="199" t="s">
        <v>1</v>
      </c>
      <c r="F220" s="200" t="s">
        <v>383</v>
      </c>
      <c r="G220" s="13"/>
      <c r="H220" s="201">
        <v>61.938000000000002</v>
      </c>
      <c r="I220" s="202"/>
      <c r="J220" s="13"/>
      <c r="K220" s="13"/>
      <c r="L220" s="198"/>
      <c r="M220" s="203"/>
      <c r="N220" s="204"/>
      <c r="O220" s="204"/>
      <c r="P220" s="204"/>
      <c r="Q220" s="204"/>
      <c r="R220" s="204"/>
      <c r="S220" s="204"/>
      <c r="T220" s="205"/>
      <c r="U220" s="13"/>
      <c r="V220" s="13"/>
      <c r="W220" s="13"/>
      <c r="X220" s="13"/>
      <c r="Y220" s="13"/>
      <c r="Z220" s="13"/>
      <c r="AA220" s="13"/>
      <c r="AB220" s="13"/>
      <c r="AC220" s="13"/>
      <c r="AD220" s="13"/>
      <c r="AE220" s="13"/>
      <c r="AT220" s="199" t="s">
        <v>204</v>
      </c>
      <c r="AU220" s="199" t="s">
        <v>88</v>
      </c>
      <c r="AV220" s="13" t="s">
        <v>88</v>
      </c>
      <c r="AW220" s="13" t="s">
        <v>33</v>
      </c>
      <c r="AX220" s="13" t="s">
        <v>78</v>
      </c>
      <c r="AY220" s="199" t="s">
        <v>130</v>
      </c>
    </row>
    <row r="221" s="13" customFormat="1">
      <c r="A221" s="13"/>
      <c r="B221" s="198"/>
      <c r="C221" s="13"/>
      <c r="D221" s="187" t="s">
        <v>204</v>
      </c>
      <c r="E221" s="199" t="s">
        <v>1</v>
      </c>
      <c r="F221" s="200" t="s">
        <v>384</v>
      </c>
      <c r="G221" s="13"/>
      <c r="H221" s="201">
        <v>65.034999999999997</v>
      </c>
      <c r="I221" s="202"/>
      <c r="J221" s="13"/>
      <c r="K221" s="13"/>
      <c r="L221" s="198"/>
      <c r="M221" s="203"/>
      <c r="N221" s="204"/>
      <c r="O221" s="204"/>
      <c r="P221" s="204"/>
      <c r="Q221" s="204"/>
      <c r="R221" s="204"/>
      <c r="S221" s="204"/>
      <c r="T221" s="205"/>
      <c r="U221" s="13"/>
      <c r="V221" s="13"/>
      <c r="W221" s="13"/>
      <c r="X221" s="13"/>
      <c r="Y221" s="13"/>
      <c r="Z221" s="13"/>
      <c r="AA221" s="13"/>
      <c r="AB221" s="13"/>
      <c r="AC221" s="13"/>
      <c r="AD221" s="13"/>
      <c r="AE221" s="13"/>
      <c r="AT221" s="199" t="s">
        <v>204</v>
      </c>
      <c r="AU221" s="199" t="s">
        <v>88</v>
      </c>
      <c r="AV221" s="13" t="s">
        <v>88</v>
      </c>
      <c r="AW221" s="13" t="s">
        <v>33</v>
      </c>
      <c r="AX221" s="13" t="s">
        <v>86</v>
      </c>
      <c r="AY221" s="199" t="s">
        <v>130</v>
      </c>
    </row>
    <row r="222" s="2" customFormat="1" ht="44.25" customHeight="1">
      <c r="A222" s="38"/>
      <c r="B222" s="172"/>
      <c r="C222" s="173" t="s">
        <v>385</v>
      </c>
      <c r="D222" s="173" t="s">
        <v>133</v>
      </c>
      <c r="E222" s="174" t="s">
        <v>386</v>
      </c>
      <c r="F222" s="175" t="s">
        <v>387</v>
      </c>
      <c r="G222" s="176" t="s">
        <v>201</v>
      </c>
      <c r="H222" s="177">
        <v>73.629000000000005</v>
      </c>
      <c r="I222" s="178"/>
      <c r="J222" s="179">
        <f>ROUND(I222*H222,2)</f>
        <v>0</v>
      </c>
      <c r="K222" s="180"/>
      <c r="L222" s="39"/>
      <c r="M222" s="181" t="s">
        <v>1</v>
      </c>
      <c r="N222" s="182" t="s">
        <v>43</v>
      </c>
      <c r="O222" s="77"/>
      <c r="P222" s="183">
        <f>O222*H222</f>
        <v>0</v>
      </c>
      <c r="Q222" s="183">
        <v>0.0088000000000000005</v>
      </c>
      <c r="R222" s="183">
        <f>Q222*H222</f>
        <v>0.64793520000000004</v>
      </c>
      <c r="S222" s="183">
        <v>0</v>
      </c>
      <c r="T222" s="184">
        <f>S222*H222</f>
        <v>0</v>
      </c>
      <c r="U222" s="38"/>
      <c r="V222" s="38"/>
      <c r="W222" s="38"/>
      <c r="X222" s="38"/>
      <c r="Y222" s="38"/>
      <c r="Z222" s="38"/>
      <c r="AA222" s="38"/>
      <c r="AB222" s="38"/>
      <c r="AC222" s="38"/>
      <c r="AD222" s="38"/>
      <c r="AE222" s="38"/>
      <c r="AR222" s="185" t="s">
        <v>149</v>
      </c>
      <c r="AT222" s="185" t="s">
        <v>133</v>
      </c>
      <c r="AU222" s="185" t="s">
        <v>88</v>
      </c>
      <c r="AY222" s="19" t="s">
        <v>130</v>
      </c>
      <c r="BE222" s="186">
        <f>IF(N222="základní",J222,0)</f>
        <v>0</v>
      </c>
      <c r="BF222" s="186">
        <f>IF(N222="snížená",J222,0)</f>
        <v>0</v>
      </c>
      <c r="BG222" s="186">
        <f>IF(N222="zákl. přenesená",J222,0)</f>
        <v>0</v>
      </c>
      <c r="BH222" s="186">
        <f>IF(N222="sníž. přenesená",J222,0)</f>
        <v>0</v>
      </c>
      <c r="BI222" s="186">
        <f>IF(N222="nulová",J222,0)</f>
        <v>0</v>
      </c>
      <c r="BJ222" s="19" t="s">
        <v>86</v>
      </c>
      <c r="BK222" s="186">
        <f>ROUND(I222*H222,2)</f>
        <v>0</v>
      </c>
      <c r="BL222" s="19" t="s">
        <v>149</v>
      </c>
      <c r="BM222" s="185" t="s">
        <v>388</v>
      </c>
    </row>
    <row r="223" s="2" customFormat="1">
      <c r="A223" s="38"/>
      <c r="B223" s="39"/>
      <c r="C223" s="38"/>
      <c r="D223" s="187" t="s">
        <v>152</v>
      </c>
      <c r="E223" s="38"/>
      <c r="F223" s="188" t="s">
        <v>389</v>
      </c>
      <c r="G223" s="38"/>
      <c r="H223" s="38"/>
      <c r="I223" s="189"/>
      <c r="J223" s="38"/>
      <c r="K223" s="38"/>
      <c r="L223" s="39"/>
      <c r="M223" s="190"/>
      <c r="N223" s="191"/>
      <c r="O223" s="77"/>
      <c r="P223" s="77"/>
      <c r="Q223" s="77"/>
      <c r="R223" s="77"/>
      <c r="S223" s="77"/>
      <c r="T223" s="78"/>
      <c r="U223" s="38"/>
      <c r="V223" s="38"/>
      <c r="W223" s="38"/>
      <c r="X223" s="38"/>
      <c r="Y223" s="38"/>
      <c r="Z223" s="38"/>
      <c r="AA223" s="38"/>
      <c r="AB223" s="38"/>
      <c r="AC223" s="38"/>
      <c r="AD223" s="38"/>
      <c r="AE223" s="38"/>
      <c r="AT223" s="19" t="s">
        <v>152</v>
      </c>
      <c r="AU223" s="19" t="s">
        <v>88</v>
      </c>
    </row>
    <row r="224" s="13" customFormat="1">
      <c r="A224" s="13"/>
      <c r="B224" s="198"/>
      <c r="C224" s="13"/>
      <c r="D224" s="187" t="s">
        <v>204</v>
      </c>
      <c r="E224" s="199" t="s">
        <v>1</v>
      </c>
      <c r="F224" s="200" t="s">
        <v>390</v>
      </c>
      <c r="G224" s="13"/>
      <c r="H224" s="201">
        <v>29.902999999999999</v>
      </c>
      <c r="I224" s="202"/>
      <c r="J224" s="13"/>
      <c r="K224" s="13"/>
      <c r="L224" s="198"/>
      <c r="M224" s="203"/>
      <c r="N224" s="204"/>
      <c r="O224" s="204"/>
      <c r="P224" s="204"/>
      <c r="Q224" s="204"/>
      <c r="R224" s="204"/>
      <c r="S224" s="204"/>
      <c r="T224" s="205"/>
      <c r="U224" s="13"/>
      <c r="V224" s="13"/>
      <c r="W224" s="13"/>
      <c r="X224" s="13"/>
      <c r="Y224" s="13"/>
      <c r="Z224" s="13"/>
      <c r="AA224" s="13"/>
      <c r="AB224" s="13"/>
      <c r="AC224" s="13"/>
      <c r="AD224" s="13"/>
      <c r="AE224" s="13"/>
      <c r="AT224" s="199" t="s">
        <v>204</v>
      </c>
      <c r="AU224" s="199" t="s">
        <v>88</v>
      </c>
      <c r="AV224" s="13" t="s">
        <v>88</v>
      </c>
      <c r="AW224" s="13" t="s">
        <v>33</v>
      </c>
      <c r="AX224" s="13" t="s">
        <v>78</v>
      </c>
      <c r="AY224" s="199" t="s">
        <v>130</v>
      </c>
    </row>
    <row r="225" s="13" customFormat="1">
      <c r="A225" s="13"/>
      <c r="B225" s="198"/>
      <c r="C225" s="13"/>
      <c r="D225" s="187" t="s">
        <v>204</v>
      </c>
      <c r="E225" s="199" t="s">
        <v>1</v>
      </c>
      <c r="F225" s="200" t="s">
        <v>391</v>
      </c>
      <c r="G225" s="13"/>
      <c r="H225" s="201">
        <v>43.725999999999999</v>
      </c>
      <c r="I225" s="202"/>
      <c r="J225" s="13"/>
      <c r="K225" s="13"/>
      <c r="L225" s="198"/>
      <c r="M225" s="203"/>
      <c r="N225" s="204"/>
      <c r="O225" s="204"/>
      <c r="P225" s="204"/>
      <c r="Q225" s="204"/>
      <c r="R225" s="204"/>
      <c r="S225" s="204"/>
      <c r="T225" s="205"/>
      <c r="U225" s="13"/>
      <c r="V225" s="13"/>
      <c r="W225" s="13"/>
      <c r="X225" s="13"/>
      <c r="Y225" s="13"/>
      <c r="Z225" s="13"/>
      <c r="AA225" s="13"/>
      <c r="AB225" s="13"/>
      <c r="AC225" s="13"/>
      <c r="AD225" s="13"/>
      <c r="AE225" s="13"/>
      <c r="AT225" s="199" t="s">
        <v>204</v>
      </c>
      <c r="AU225" s="199" t="s">
        <v>88</v>
      </c>
      <c r="AV225" s="13" t="s">
        <v>88</v>
      </c>
      <c r="AW225" s="13" t="s">
        <v>33</v>
      </c>
      <c r="AX225" s="13" t="s">
        <v>78</v>
      </c>
      <c r="AY225" s="199" t="s">
        <v>130</v>
      </c>
    </row>
    <row r="226" s="14" customFormat="1">
      <c r="A226" s="14"/>
      <c r="B226" s="206"/>
      <c r="C226" s="14"/>
      <c r="D226" s="187" t="s">
        <v>204</v>
      </c>
      <c r="E226" s="207" t="s">
        <v>1</v>
      </c>
      <c r="F226" s="208" t="s">
        <v>206</v>
      </c>
      <c r="G226" s="14"/>
      <c r="H226" s="209">
        <v>73.629000000000005</v>
      </c>
      <c r="I226" s="210"/>
      <c r="J226" s="14"/>
      <c r="K226" s="14"/>
      <c r="L226" s="206"/>
      <c r="M226" s="211"/>
      <c r="N226" s="212"/>
      <c r="O226" s="212"/>
      <c r="P226" s="212"/>
      <c r="Q226" s="212"/>
      <c r="R226" s="212"/>
      <c r="S226" s="212"/>
      <c r="T226" s="213"/>
      <c r="U226" s="14"/>
      <c r="V226" s="14"/>
      <c r="W226" s="14"/>
      <c r="X226" s="14"/>
      <c r="Y226" s="14"/>
      <c r="Z226" s="14"/>
      <c r="AA226" s="14"/>
      <c r="AB226" s="14"/>
      <c r="AC226" s="14"/>
      <c r="AD226" s="14"/>
      <c r="AE226" s="14"/>
      <c r="AT226" s="207" t="s">
        <v>204</v>
      </c>
      <c r="AU226" s="207" t="s">
        <v>88</v>
      </c>
      <c r="AV226" s="14" t="s">
        <v>149</v>
      </c>
      <c r="AW226" s="14" t="s">
        <v>33</v>
      </c>
      <c r="AX226" s="14" t="s">
        <v>86</v>
      </c>
      <c r="AY226" s="207" t="s">
        <v>130</v>
      </c>
    </row>
    <row r="227" s="2" customFormat="1" ht="16.5" customHeight="1">
      <c r="A227" s="38"/>
      <c r="B227" s="172"/>
      <c r="C227" s="221" t="s">
        <v>392</v>
      </c>
      <c r="D227" s="221" t="s">
        <v>250</v>
      </c>
      <c r="E227" s="222" t="s">
        <v>393</v>
      </c>
      <c r="F227" s="223" t="s">
        <v>394</v>
      </c>
      <c r="G227" s="224" t="s">
        <v>201</v>
      </c>
      <c r="H227" s="225">
        <v>77.310000000000002</v>
      </c>
      <c r="I227" s="226"/>
      <c r="J227" s="227">
        <f>ROUND(I227*H227,2)</f>
        <v>0</v>
      </c>
      <c r="K227" s="228"/>
      <c r="L227" s="229"/>
      <c r="M227" s="230" t="s">
        <v>1</v>
      </c>
      <c r="N227" s="231" t="s">
        <v>43</v>
      </c>
      <c r="O227" s="77"/>
      <c r="P227" s="183">
        <f>O227*H227</f>
        <v>0</v>
      </c>
      <c r="Q227" s="183">
        <v>0.0030000000000000001</v>
      </c>
      <c r="R227" s="183">
        <f>Q227*H227</f>
        <v>0.23193000000000003</v>
      </c>
      <c r="S227" s="183">
        <v>0</v>
      </c>
      <c r="T227" s="184">
        <f>S227*H227</f>
        <v>0</v>
      </c>
      <c r="U227" s="38"/>
      <c r="V227" s="38"/>
      <c r="W227" s="38"/>
      <c r="X227" s="38"/>
      <c r="Y227" s="38"/>
      <c r="Z227" s="38"/>
      <c r="AA227" s="38"/>
      <c r="AB227" s="38"/>
      <c r="AC227" s="38"/>
      <c r="AD227" s="38"/>
      <c r="AE227" s="38"/>
      <c r="AR227" s="185" t="s">
        <v>172</v>
      </c>
      <c r="AT227" s="185" t="s">
        <v>250</v>
      </c>
      <c r="AU227" s="185" t="s">
        <v>88</v>
      </c>
      <c r="AY227" s="19" t="s">
        <v>130</v>
      </c>
      <c r="BE227" s="186">
        <f>IF(N227="základní",J227,0)</f>
        <v>0</v>
      </c>
      <c r="BF227" s="186">
        <f>IF(N227="snížená",J227,0)</f>
        <v>0</v>
      </c>
      <c r="BG227" s="186">
        <f>IF(N227="zákl. přenesená",J227,0)</f>
        <v>0</v>
      </c>
      <c r="BH227" s="186">
        <f>IF(N227="sníž. přenesená",J227,0)</f>
        <v>0</v>
      </c>
      <c r="BI227" s="186">
        <f>IF(N227="nulová",J227,0)</f>
        <v>0</v>
      </c>
      <c r="BJ227" s="19" t="s">
        <v>86</v>
      </c>
      <c r="BK227" s="186">
        <f>ROUND(I227*H227,2)</f>
        <v>0</v>
      </c>
      <c r="BL227" s="19" t="s">
        <v>149</v>
      </c>
      <c r="BM227" s="185" t="s">
        <v>395</v>
      </c>
    </row>
    <row r="228" s="13" customFormat="1">
      <c r="A228" s="13"/>
      <c r="B228" s="198"/>
      <c r="C228" s="13"/>
      <c r="D228" s="187" t="s">
        <v>204</v>
      </c>
      <c r="E228" s="199" t="s">
        <v>1</v>
      </c>
      <c r="F228" s="200" t="s">
        <v>396</v>
      </c>
      <c r="G228" s="13"/>
      <c r="H228" s="201">
        <v>77.310000000000002</v>
      </c>
      <c r="I228" s="202"/>
      <c r="J228" s="13"/>
      <c r="K228" s="13"/>
      <c r="L228" s="198"/>
      <c r="M228" s="203"/>
      <c r="N228" s="204"/>
      <c r="O228" s="204"/>
      <c r="P228" s="204"/>
      <c r="Q228" s="204"/>
      <c r="R228" s="204"/>
      <c r="S228" s="204"/>
      <c r="T228" s="205"/>
      <c r="U228" s="13"/>
      <c r="V228" s="13"/>
      <c r="W228" s="13"/>
      <c r="X228" s="13"/>
      <c r="Y228" s="13"/>
      <c r="Z228" s="13"/>
      <c r="AA228" s="13"/>
      <c r="AB228" s="13"/>
      <c r="AC228" s="13"/>
      <c r="AD228" s="13"/>
      <c r="AE228" s="13"/>
      <c r="AT228" s="199" t="s">
        <v>204</v>
      </c>
      <c r="AU228" s="199" t="s">
        <v>88</v>
      </c>
      <c r="AV228" s="13" t="s">
        <v>88</v>
      </c>
      <c r="AW228" s="13" t="s">
        <v>33</v>
      </c>
      <c r="AX228" s="13" t="s">
        <v>86</v>
      </c>
      <c r="AY228" s="199" t="s">
        <v>130</v>
      </c>
    </row>
    <row r="229" s="2" customFormat="1" ht="24.15" customHeight="1">
      <c r="A229" s="38"/>
      <c r="B229" s="172"/>
      <c r="C229" s="173" t="s">
        <v>7</v>
      </c>
      <c r="D229" s="173" t="s">
        <v>133</v>
      </c>
      <c r="E229" s="174" t="s">
        <v>397</v>
      </c>
      <c r="F229" s="175" t="s">
        <v>398</v>
      </c>
      <c r="G229" s="176" t="s">
        <v>201</v>
      </c>
      <c r="H229" s="177">
        <v>726.94299999999998</v>
      </c>
      <c r="I229" s="178"/>
      <c r="J229" s="179">
        <f>ROUND(I229*H229,2)</f>
        <v>0</v>
      </c>
      <c r="K229" s="180"/>
      <c r="L229" s="39"/>
      <c r="M229" s="181" t="s">
        <v>1</v>
      </c>
      <c r="N229" s="182" t="s">
        <v>43</v>
      </c>
      <c r="O229" s="77"/>
      <c r="P229" s="183">
        <f>O229*H229</f>
        <v>0</v>
      </c>
      <c r="Q229" s="183">
        <v>0.0043800000000000002</v>
      </c>
      <c r="R229" s="183">
        <f>Q229*H229</f>
        <v>3.1840103399999999</v>
      </c>
      <c r="S229" s="183">
        <v>0</v>
      </c>
      <c r="T229" s="184">
        <f>S229*H229</f>
        <v>0</v>
      </c>
      <c r="U229" s="38"/>
      <c r="V229" s="38"/>
      <c r="W229" s="38"/>
      <c r="X229" s="38"/>
      <c r="Y229" s="38"/>
      <c r="Z229" s="38"/>
      <c r="AA229" s="38"/>
      <c r="AB229" s="38"/>
      <c r="AC229" s="38"/>
      <c r="AD229" s="38"/>
      <c r="AE229" s="38"/>
      <c r="AR229" s="185" t="s">
        <v>149</v>
      </c>
      <c r="AT229" s="185" t="s">
        <v>133</v>
      </c>
      <c r="AU229" s="185" t="s">
        <v>88</v>
      </c>
      <c r="AY229" s="19" t="s">
        <v>130</v>
      </c>
      <c r="BE229" s="186">
        <f>IF(N229="základní",J229,0)</f>
        <v>0</v>
      </c>
      <c r="BF229" s="186">
        <f>IF(N229="snížená",J229,0)</f>
        <v>0</v>
      </c>
      <c r="BG229" s="186">
        <f>IF(N229="zákl. přenesená",J229,0)</f>
        <v>0</v>
      </c>
      <c r="BH229" s="186">
        <f>IF(N229="sníž. přenesená",J229,0)</f>
        <v>0</v>
      </c>
      <c r="BI229" s="186">
        <f>IF(N229="nulová",J229,0)</f>
        <v>0</v>
      </c>
      <c r="BJ229" s="19" t="s">
        <v>86</v>
      </c>
      <c r="BK229" s="186">
        <f>ROUND(I229*H229,2)</f>
        <v>0</v>
      </c>
      <c r="BL229" s="19" t="s">
        <v>149</v>
      </c>
      <c r="BM229" s="185" t="s">
        <v>399</v>
      </c>
    </row>
    <row r="230" s="15" customFormat="1">
      <c r="A230" s="15"/>
      <c r="B230" s="214"/>
      <c r="C230" s="15"/>
      <c r="D230" s="187" t="s">
        <v>204</v>
      </c>
      <c r="E230" s="215" t="s">
        <v>1</v>
      </c>
      <c r="F230" s="216" t="s">
        <v>400</v>
      </c>
      <c r="G230" s="15"/>
      <c r="H230" s="215" t="s">
        <v>1</v>
      </c>
      <c r="I230" s="217"/>
      <c r="J230" s="15"/>
      <c r="K230" s="15"/>
      <c r="L230" s="214"/>
      <c r="M230" s="218"/>
      <c r="N230" s="219"/>
      <c r="O230" s="219"/>
      <c r="P230" s="219"/>
      <c r="Q230" s="219"/>
      <c r="R230" s="219"/>
      <c r="S230" s="219"/>
      <c r="T230" s="220"/>
      <c r="U230" s="15"/>
      <c r="V230" s="15"/>
      <c r="W230" s="15"/>
      <c r="X230" s="15"/>
      <c r="Y230" s="15"/>
      <c r="Z230" s="15"/>
      <c r="AA230" s="15"/>
      <c r="AB230" s="15"/>
      <c r="AC230" s="15"/>
      <c r="AD230" s="15"/>
      <c r="AE230" s="15"/>
      <c r="AT230" s="215" t="s">
        <v>204</v>
      </c>
      <c r="AU230" s="215" t="s">
        <v>88</v>
      </c>
      <c r="AV230" s="15" t="s">
        <v>86</v>
      </c>
      <c r="AW230" s="15" t="s">
        <v>33</v>
      </c>
      <c r="AX230" s="15" t="s">
        <v>78</v>
      </c>
      <c r="AY230" s="215" t="s">
        <v>130</v>
      </c>
    </row>
    <row r="231" s="13" customFormat="1">
      <c r="A231" s="13"/>
      <c r="B231" s="198"/>
      <c r="C231" s="13"/>
      <c r="D231" s="187" t="s">
        <v>204</v>
      </c>
      <c r="E231" s="199" t="s">
        <v>1</v>
      </c>
      <c r="F231" s="200" t="s">
        <v>401</v>
      </c>
      <c r="G231" s="13"/>
      <c r="H231" s="201">
        <v>542.03599999999994</v>
      </c>
      <c r="I231" s="202"/>
      <c r="J231" s="13"/>
      <c r="K231" s="13"/>
      <c r="L231" s="198"/>
      <c r="M231" s="203"/>
      <c r="N231" s="204"/>
      <c r="O231" s="204"/>
      <c r="P231" s="204"/>
      <c r="Q231" s="204"/>
      <c r="R231" s="204"/>
      <c r="S231" s="204"/>
      <c r="T231" s="205"/>
      <c r="U231" s="13"/>
      <c r="V231" s="13"/>
      <c r="W231" s="13"/>
      <c r="X231" s="13"/>
      <c r="Y231" s="13"/>
      <c r="Z231" s="13"/>
      <c r="AA231" s="13"/>
      <c r="AB231" s="13"/>
      <c r="AC231" s="13"/>
      <c r="AD231" s="13"/>
      <c r="AE231" s="13"/>
      <c r="AT231" s="199" t="s">
        <v>204</v>
      </c>
      <c r="AU231" s="199" t="s">
        <v>88</v>
      </c>
      <c r="AV231" s="13" t="s">
        <v>88</v>
      </c>
      <c r="AW231" s="13" t="s">
        <v>33</v>
      </c>
      <c r="AX231" s="13" t="s">
        <v>78</v>
      </c>
      <c r="AY231" s="199" t="s">
        <v>130</v>
      </c>
    </row>
    <row r="232" s="15" customFormat="1">
      <c r="A232" s="15"/>
      <c r="B232" s="214"/>
      <c r="C232" s="15"/>
      <c r="D232" s="187" t="s">
        <v>204</v>
      </c>
      <c r="E232" s="215" t="s">
        <v>1</v>
      </c>
      <c r="F232" s="216" t="s">
        <v>402</v>
      </c>
      <c r="G232" s="15"/>
      <c r="H232" s="215" t="s">
        <v>1</v>
      </c>
      <c r="I232" s="217"/>
      <c r="J232" s="15"/>
      <c r="K232" s="15"/>
      <c r="L232" s="214"/>
      <c r="M232" s="218"/>
      <c r="N232" s="219"/>
      <c r="O232" s="219"/>
      <c r="P232" s="219"/>
      <c r="Q232" s="219"/>
      <c r="R232" s="219"/>
      <c r="S232" s="219"/>
      <c r="T232" s="220"/>
      <c r="U232" s="15"/>
      <c r="V232" s="15"/>
      <c r="W232" s="15"/>
      <c r="X232" s="15"/>
      <c r="Y232" s="15"/>
      <c r="Z232" s="15"/>
      <c r="AA232" s="15"/>
      <c r="AB232" s="15"/>
      <c r="AC232" s="15"/>
      <c r="AD232" s="15"/>
      <c r="AE232" s="15"/>
      <c r="AT232" s="215" t="s">
        <v>204</v>
      </c>
      <c r="AU232" s="215" t="s">
        <v>88</v>
      </c>
      <c r="AV232" s="15" t="s">
        <v>86</v>
      </c>
      <c r="AW232" s="15" t="s">
        <v>33</v>
      </c>
      <c r="AX232" s="15" t="s">
        <v>78</v>
      </c>
      <c r="AY232" s="215" t="s">
        <v>130</v>
      </c>
    </row>
    <row r="233" s="13" customFormat="1">
      <c r="A233" s="13"/>
      <c r="B233" s="198"/>
      <c r="C233" s="13"/>
      <c r="D233" s="187" t="s">
        <v>204</v>
      </c>
      <c r="E233" s="199" t="s">
        <v>1</v>
      </c>
      <c r="F233" s="200" t="s">
        <v>403</v>
      </c>
      <c r="G233" s="13"/>
      <c r="H233" s="201">
        <v>40.319000000000003</v>
      </c>
      <c r="I233" s="202"/>
      <c r="J233" s="13"/>
      <c r="K233" s="13"/>
      <c r="L233" s="198"/>
      <c r="M233" s="203"/>
      <c r="N233" s="204"/>
      <c r="O233" s="204"/>
      <c r="P233" s="204"/>
      <c r="Q233" s="204"/>
      <c r="R233" s="204"/>
      <c r="S233" s="204"/>
      <c r="T233" s="205"/>
      <c r="U233" s="13"/>
      <c r="V233" s="13"/>
      <c r="W233" s="13"/>
      <c r="X233" s="13"/>
      <c r="Y233" s="13"/>
      <c r="Z233" s="13"/>
      <c r="AA233" s="13"/>
      <c r="AB233" s="13"/>
      <c r="AC233" s="13"/>
      <c r="AD233" s="13"/>
      <c r="AE233" s="13"/>
      <c r="AT233" s="199" t="s">
        <v>204</v>
      </c>
      <c r="AU233" s="199" t="s">
        <v>88</v>
      </c>
      <c r="AV233" s="13" t="s">
        <v>88</v>
      </c>
      <c r="AW233" s="13" t="s">
        <v>33</v>
      </c>
      <c r="AX233" s="13" t="s">
        <v>78</v>
      </c>
      <c r="AY233" s="199" t="s">
        <v>130</v>
      </c>
    </row>
    <row r="234" s="15" customFormat="1">
      <c r="A234" s="15"/>
      <c r="B234" s="214"/>
      <c r="C234" s="15"/>
      <c r="D234" s="187" t="s">
        <v>204</v>
      </c>
      <c r="E234" s="215" t="s">
        <v>1</v>
      </c>
      <c r="F234" s="216" t="s">
        <v>404</v>
      </c>
      <c r="G234" s="15"/>
      <c r="H234" s="215" t="s">
        <v>1</v>
      </c>
      <c r="I234" s="217"/>
      <c r="J234" s="15"/>
      <c r="K234" s="15"/>
      <c r="L234" s="214"/>
      <c r="M234" s="218"/>
      <c r="N234" s="219"/>
      <c r="O234" s="219"/>
      <c r="P234" s="219"/>
      <c r="Q234" s="219"/>
      <c r="R234" s="219"/>
      <c r="S234" s="219"/>
      <c r="T234" s="220"/>
      <c r="U234" s="15"/>
      <c r="V234" s="15"/>
      <c r="W234" s="15"/>
      <c r="X234" s="15"/>
      <c r="Y234" s="15"/>
      <c r="Z234" s="15"/>
      <c r="AA234" s="15"/>
      <c r="AB234" s="15"/>
      <c r="AC234" s="15"/>
      <c r="AD234" s="15"/>
      <c r="AE234" s="15"/>
      <c r="AT234" s="215" t="s">
        <v>204</v>
      </c>
      <c r="AU234" s="215" t="s">
        <v>88</v>
      </c>
      <c r="AV234" s="15" t="s">
        <v>86</v>
      </c>
      <c r="AW234" s="15" t="s">
        <v>33</v>
      </c>
      <c r="AX234" s="15" t="s">
        <v>78</v>
      </c>
      <c r="AY234" s="215" t="s">
        <v>130</v>
      </c>
    </row>
    <row r="235" s="13" customFormat="1">
      <c r="A235" s="13"/>
      <c r="B235" s="198"/>
      <c r="C235" s="13"/>
      <c r="D235" s="187" t="s">
        <v>204</v>
      </c>
      <c r="E235" s="199" t="s">
        <v>1</v>
      </c>
      <c r="F235" s="200" t="s">
        <v>405</v>
      </c>
      <c r="G235" s="13"/>
      <c r="H235" s="201">
        <v>144.58799999999999</v>
      </c>
      <c r="I235" s="202"/>
      <c r="J235" s="13"/>
      <c r="K235" s="13"/>
      <c r="L235" s="198"/>
      <c r="M235" s="203"/>
      <c r="N235" s="204"/>
      <c r="O235" s="204"/>
      <c r="P235" s="204"/>
      <c r="Q235" s="204"/>
      <c r="R235" s="204"/>
      <c r="S235" s="204"/>
      <c r="T235" s="205"/>
      <c r="U235" s="13"/>
      <c r="V235" s="13"/>
      <c r="W235" s="13"/>
      <c r="X235" s="13"/>
      <c r="Y235" s="13"/>
      <c r="Z235" s="13"/>
      <c r="AA235" s="13"/>
      <c r="AB235" s="13"/>
      <c r="AC235" s="13"/>
      <c r="AD235" s="13"/>
      <c r="AE235" s="13"/>
      <c r="AT235" s="199" t="s">
        <v>204</v>
      </c>
      <c r="AU235" s="199" t="s">
        <v>88</v>
      </c>
      <c r="AV235" s="13" t="s">
        <v>88</v>
      </c>
      <c r="AW235" s="13" t="s">
        <v>33</v>
      </c>
      <c r="AX235" s="13" t="s">
        <v>78</v>
      </c>
      <c r="AY235" s="199" t="s">
        <v>130</v>
      </c>
    </row>
    <row r="236" s="14" customFormat="1">
      <c r="A236" s="14"/>
      <c r="B236" s="206"/>
      <c r="C236" s="14"/>
      <c r="D236" s="187" t="s">
        <v>204</v>
      </c>
      <c r="E236" s="207" t="s">
        <v>1</v>
      </c>
      <c r="F236" s="208" t="s">
        <v>206</v>
      </c>
      <c r="G236" s="14"/>
      <c r="H236" s="209">
        <v>726.94299999999998</v>
      </c>
      <c r="I236" s="210"/>
      <c r="J236" s="14"/>
      <c r="K236" s="14"/>
      <c r="L236" s="206"/>
      <c r="M236" s="211"/>
      <c r="N236" s="212"/>
      <c r="O236" s="212"/>
      <c r="P236" s="212"/>
      <c r="Q236" s="212"/>
      <c r="R236" s="212"/>
      <c r="S236" s="212"/>
      <c r="T236" s="213"/>
      <c r="U236" s="14"/>
      <c r="V236" s="14"/>
      <c r="W236" s="14"/>
      <c r="X236" s="14"/>
      <c r="Y236" s="14"/>
      <c r="Z236" s="14"/>
      <c r="AA236" s="14"/>
      <c r="AB236" s="14"/>
      <c r="AC236" s="14"/>
      <c r="AD236" s="14"/>
      <c r="AE236" s="14"/>
      <c r="AT236" s="207" t="s">
        <v>204</v>
      </c>
      <c r="AU236" s="207" t="s">
        <v>88</v>
      </c>
      <c r="AV236" s="14" t="s">
        <v>149</v>
      </c>
      <c r="AW236" s="14" t="s">
        <v>33</v>
      </c>
      <c r="AX236" s="14" t="s">
        <v>86</v>
      </c>
      <c r="AY236" s="207" t="s">
        <v>130</v>
      </c>
    </row>
    <row r="237" s="2" customFormat="1" ht="24.15" customHeight="1">
      <c r="A237" s="38"/>
      <c r="B237" s="172"/>
      <c r="C237" s="173" t="s">
        <v>406</v>
      </c>
      <c r="D237" s="173" t="s">
        <v>133</v>
      </c>
      <c r="E237" s="174" t="s">
        <v>407</v>
      </c>
      <c r="F237" s="175" t="s">
        <v>408</v>
      </c>
      <c r="G237" s="176" t="s">
        <v>247</v>
      </c>
      <c r="H237" s="177">
        <v>349.96199999999999</v>
      </c>
      <c r="I237" s="178"/>
      <c r="J237" s="179">
        <f>ROUND(I237*H237,2)</f>
        <v>0</v>
      </c>
      <c r="K237" s="180"/>
      <c r="L237" s="39"/>
      <c r="M237" s="181" t="s">
        <v>1</v>
      </c>
      <c r="N237" s="182" t="s">
        <v>43</v>
      </c>
      <c r="O237" s="77"/>
      <c r="P237" s="183">
        <f>O237*H237</f>
        <v>0</v>
      </c>
      <c r="Q237" s="183">
        <v>0</v>
      </c>
      <c r="R237" s="183">
        <f>Q237*H237</f>
        <v>0</v>
      </c>
      <c r="S237" s="183">
        <v>0</v>
      </c>
      <c r="T237" s="184">
        <f>S237*H237</f>
        <v>0</v>
      </c>
      <c r="U237" s="38"/>
      <c r="V237" s="38"/>
      <c r="W237" s="38"/>
      <c r="X237" s="38"/>
      <c r="Y237" s="38"/>
      <c r="Z237" s="38"/>
      <c r="AA237" s="38"/>
      <c r="AB237" s="38"/>
      <c r="AC237" s="38"/>
      <c r="AD237" s="38"/>
      <c r="AE237" s="38"/>
      <c r="AR237" s="185" t="s">
        <v>149</v>
      </c>
      <c r="AT237" s="185" t="s">
        <v>133</v>
      </c>
      <c r="AU237" s="185" t="s">
        <v>88</v>
      </c>
      <c r="AY237" s="19" t="s">
        <v>130</v>
      </c>
      <c r="BE237" s="186">
        <f>IF(N237="základní",J237,0)</f>
        <v>0</v>
      </c>
      <c r="BF237" s="186">
        <f>IF(N237="snížená",J237,0)</f>
        <v>0</v>
      </c>
      <c r="BG237" s="186">
        <f>IF(N237="zákl. přenesená",J237,0)</f>
        <v>0</v>
      </c>
      <c r="BH237" s="186">
        <f>IF(N237="sníž. přenesená",J237,0)</f>
        <v>0</v>
      </c>
      <c r="BI237" s="186">
        <f>IF(N237="nulová",J237,0)</f>
        <v>0</v>
      </c>
      <c r="BJ237" s="19" t="s">
        <v>86</v>
      </c>
      <c r="BK237" s="186">
        <f>ROUND(I237*H237,2)</f>
        <v>0</v>
      </c>
      <c r="BL237" s="19" t="s">
        <v>149</v>
      </c>
      <c r="BM237" s="185" t="s">
        <v>409</v>
      </c>
    </row>
    <row r="238" s="13" customFormat="1">
      <c r="A238" s="13"/>
      <c r="B238" s="198"/>
      <c r="C238" s="13"/>
      <c r="D238" s="187" t="s">
        <v>204</v>
      </c>
      <c r="E238" s="199" t="s">
        <v>1</v>
      </c>
      <c r="F238" s="200" t="s">
        <v>410</v>
      </c>
      <c r="G238" s="13"/>
      <c r="H238" s="201">
        <v>21.251999999999999</v>
      </c>
      <c r="I238" s="202"/>
      <c r="J238" s="13"/>
      <c r="K238" s="13"/>
      <c r="L238" s="198"/>
      <c r="M238" s="203"/>
      <c r="N238" s="204"/>
      <c r="O238" s="204"/>
      <c r="P238" s="204"/>
      <c r="Q238" s="204"/>
      <c r="R238" s="204"/>
      <c r="S238" s="204"/>
      <c r="T238" s="205"/>
      <c r="U238" s="13"/>
      <c r="V238" s="13"/>
      <c r="W238" s="13"/>
      <c r="X238" s="13"/>
      <c r="Y238" s="13"/>
      <c r="Z238" s="13"/>
      <c r="AA238" s="13"/>
      <c r="AB238" s="13"/>
      <c r="AC238" s="13"/>
      <c r="AD238" s="13"/>
      <c r="AE238" s="13"/>
      <c r="AT238" s="199" t="s">
        <v>204</v>
      </c>
      <c r="AU238" s="199" t="s">
        <v>88</v>
      </c>
      <c r="AV238" s="13" t="s">
        <v>88</v>
      </c>
      <c r="AW238" s="13" t="s">
        <v>33</v>
      </c>
      <c r="AX238" s="13" t="s">
        <v>78</v>
      </c>
      <c r="AY238" s="199" t="s">
        <v>130</v>
      </c>
    </row>
    <row r="239" s="13" customFormat="1">
      <c r="A239" s="13"/>
      <c r="B239" s="198"/>
      <c r="C239" s="13"/>
      <c r="D239" s="187" t="s">
        <v>204</v>
      </c>
      <c r="E239" s="199" t="s">
        <v>1</v>
      </c>
      <c r="F239" s="200" t="s">
        <v>411</v>
      </c>
      <c r="G239" s="13"/>
      <c r="H239" s="201">
        <v>125.31</v>
      </c>
      <c r="I239" s="202"/>
      <c r="J239" s="13"/>
      <c r="K239" s="13"/>
      <c r="L239" s="198"/>
      <c r="M239" s="203"/>
      <c r="N239" s="204"/>
      <c r="O239" s="204"/>
      <c r="P239" s="204"/>
      <c r="Q239" s="204"/>
      <c r="R239" s="204"/>
      <c r="S239" s="204"/>
      <c r="T239" s="205"/>
      <c r="U239" s="13"/>
      <c r="V239" s="13"/>
      <c r="W239" s="13"/>
      <c r="X239" s="13"/>
      <c r="Y239" s="13"/>
      <c r="Z239" s="13"/>
      <c r="AA239" s="13"/>
      <c r="AB239" s="13"/>
      <c r="AC239" s="13"/>
      <c r="AD239" s="13"/>
      <c r="AE239" s="13"/>
      <c r="AT239" s="199" t="s">
        <v>204</v>
      </c>
      <c r="AU239" s="199" t="s">
        <v>88</v>
      </c>
      <c r="AV239" s="13" t="s">
        <v>88</v>
      </c>
      <c r="AW239" s="13" t="s">
        <v>33</v>
      </c>
      <c r="AX239" s="13" t="s">
        <v>78</v>
      </c>
      <c r="AY239" s="199" t="s">
        <v>130</v>
      </c>
    </row>
    <row r="240" s="13" customFormat="1">
      <c r="A240" s="13"/>
      <c r="B240" s="198"/>
      <c r="C240" s="13"/>
      <c r="D240" s="187" t="s">
        <v>204</v>
      </c>
      <c r="E240" s="199" t="s">
        <v>1</v>
      </c>
      <c r="F240" s="200" t="s">
        <v>412</v>
      </c>
      <c r="G240" s="13"/>
      <c r="H240" s="201">
        <v>180.90000000000001</v>
      </c>
      <c r="I240" s="202"/>
      <c r="J240" s="13"/>
      <c r="K240" s="13"/>
      <c r="L240" s="198"/>
      <c r="M240" s="203"/>
      <c r="N240" s="204"/>
      <c r="O240" s="204"/>
      <c r="P240" s="204"/>
      <c r="Q240" s="204"/>
      <c r="R240" s="204"/>
      <c r="S240" s="204"/>
      <c r="T240" s="205"/>
      <c r="U240" s="13"/>
      <c r="V240" s="13"/>
      <c r="W240" s="13"/>
      <c r="X240" s="13"/>
      <c r="Y240" s="13"/>
      <c r="Z240" s="13"/>
      <c r="AA240" s="13"/>
      <c r="AB240" s="13"/>
      <c r="AC240" s="13"/>
      <c r="AD240" s="13"/>
      <c r="AE240" s="13"/>
      <c r="AT240" s="199" t="s">
        <v>204</v>
      </c>
      <c r="AU240" s="199" t="s">
        <v>88</v>
      </c>
      <c r="AV240" s="13" t="s">
        <v>88</v>
      </c>
      <c r="AW240" s="13" t="s">
        <v>33</v>
      </c>
      <c r="AX240" s="13" t="s">
        <v>78</v>
      </c>
      <c r="AY240" s="199" t="s">
        <v>130</v>
      </c>
    </row>
    <row r="241" s="13" customFormat="1">
      <c r="A241" s="13"/>
      <c r="B241" s="198"/>
      <c r="C241" s="13"/>
      <c r="D241" s="187" t="s">
        <v>204</v>
      </c>
      <c r="E241" s="199" t="s">
        <v>1</v>
      </c>
      <c r="F241" s="200" t="s">
        <v>413</v>
      </c>
      <c r="G241" s="13"/>
      <c r="H241" s="201">
        <v>22.5</v>
      </c>
      <c r="I241" s="202"/>
      <c r="J241" s="13"/>
      <c r="K241" s="13"/>
      <c r="L241" s="198"/>
      <c r="M241" s="203"/>
      <c r="N241" s="204"/>
      <c r="O241" s="204"/>
      <c r="P241" s="204"/>
      <c r="Q241" s="204"/>
      <c r="R241" s="204"/>
      <c r="S241" s="204"/>
      <c r="T241" s="205"/>
      <c r="U241" s="13"/>
      <c r="V241" s="13"/>
      <c r="W241" s="13"/>
      <c r="X241" s="13"/>
      <c r="Y241" s="13"/>
      <c r="Z241" s="13"/>
      <c r="AA241" s="13"/>
      <c r="AB241" s="13"/>
      <c r="AC241" s="13"/>
      <c r="AD241" s="13"/>
      <c r="AE241" s="13"/>
      <c r="AT241" s="199" t="s">
        <v>204</v>
      </c>
      <c r="AU241" s="199" t="s">
        <v>88</v>
      </c>
      <c r="AV241" s="13" t="s">
        <v>88</v>
      </c>
      <c r="AW241" s="13" t="s">
        <v>33</v>
      </c>
      <c r="AX241" s="13" t="s">
        <v>78</v>
      </c>
      <c r="AY241" s="199" t="s">
        <v>130</v>
      </c>
    </row>
    <row r="242" s="14" customFormat="1">
      <c r="A242" s="14"/>
      <c r="B242" s="206"/>
      <c r="C242" s="14"/>
      <c r="D242" s="187" t="s">
        <v>204</v>
      </c>
      <c r="E242" s="207" t="s">
        <v>1</v>
      </c>
      <c r="F242" s="208" t="s">
        <v>206</v>
      </c>
      <c r="G242" s="14"/>
      <c r="H242" s="209">
        <v>349.96199999999999</v>
      </c>
      <c r="I242" s="210"/>
      <c r="J242" s="14"/>
      <c r="K242" s="14"/>
      <c r="L242" s="206"/>
      <c r="M242" s="211"/>
      <c r="N242" s="212"/>
      <c r="O242" s="212"/>
      <c r="P242" s="212"/>
      <c r="Q242" s="212"/>
      <c r="R242" s="212"/>
      <c r="S242" s="212"/>
      <c r="T242" s="213"/>
      <c r="U242" s="14"/>
      <c r="V242" s="14"/>
      <c r="W242" s="14"/>
      <c r="X242" s="14"/>
      <c r="Y242" s="14"/>
      <c r="Z242" s="14"/>
      <c r="AA242" s="14"/>
      <c r="AB242" s="14"/>
      <c r="AC242" s="14"/>
      <c r="AD242" s="14"/>
      <c r="AE242" s="14"/>
      <c r="AT242" s="207" t="s">
        <v>204</v>
      </c>
      <c r="AU242" s="207" t="s">
        <v>88</v>
      </c>
      <c r="AV242" s="14" t="s">
        <v>149</v>
      </c>
      <c r="AW242" s="14" t="s">
        <v>33</v>
      </c>
      <c r="AX242" s="14" t="s">
        <v>86</v>
      </c>
      <c r="AY242" s="207" t="s">
        <v>130</v>
      </c>
    </row>
    <row r="243" s="2" customFormat="1" ht="24.15" customHeight="1">
      <c r="A243" s="38"/>
      <c r="B243" s="172"/>
      <c r="C243" s="221" t="s">
        <v>414</v>
      </c>
      <c r="D243" s="221" t="s">
        <v>250</v>
      </c>
      <c r="E243" s="222" t="s">
        <v>415</v>
      </c>
      <c r="F243" s="223" t="s">
        <v>416</v>
      </c>
      <c r="G243" s="224" t="s">
        <v>247</v>
      </c>
      <c r="H243" s="225">
        <v>367.45999999999998</v>
      </c>
      <c r="I243" s="226"/>
      <c r="J243" s="227">
        <f>ROUND(I243*H243,2)</f>
        <v>0</v>
      </c>
      <c r="K243" s="228"/>
      <c r="L243" s="229"/>
      <c r="M243" s="230" t="s">
        <v>1</v>
      </c>
      <c r="N243" s="231" t="s">
        <v>43</v>
      </c>
      <c r="O243" s="77"/>
      <c r="P243" s="183">
        <f>O243*H243</f>
        <v>0</v>
      </c>
      <c r="Q243" s="183">
        <v>3.0000000000000001E-05</v>
      </c>
      <c r="R243" s="183">
        <f>Q243*H243</f>
        <v>0.0110238</v>
      </c>
      <c r="S243" s="183">
        <v>0</v>
      </c>
      <c r="T243" s="184">
        <f>S243*H243</f>
        <v>0</v>
      </c>
      <c r="U243" s="38"/>
      <c r="V243" s="38"/>
      <c r="W243" s="38"/>
      <c r="X243" s="38"/>
      <c r="Y243" s="38"/>
      <c r="Z243" s="38"/>
      <c r="AA243" s="38"/>
      <c r="AB243" s="38"/>
      <c r="AC243" s="38"/>
      <c r="AD243" s="38"/>
      <c r="AE243" s="38"/>
      <c r="AR243" s="185" t="s">
        <v>172</v>
      </c>
      <c r="AT243" s="185" t="s">
        <v>250</v>
      </c>
      <c r="AU243" s="185" t="s">
        <v>88</v>
      </c>
      <c r="AY243" s="19" t="s">
        <v>130</v>
      </c>
      <c r="BE243" s="186">
        <f>IF(N243="základní",J243,0)</f>
        <v>0</v>
      </c>
      <c r="BF243" s="186">
        <f>IF(N243="snížená",J243,0)</f>
        <v>0</v>
      </c>
      <c r="BG243" s="186">
        <f>IF(N243="zákl. přenesená",J243,0)</f>
        <v>0</v>
      </c>
      <c r="BH243" s="186">
        <f>IF(N243="sníž. přenesená",J243,0)</f>
        <v>0</v>
      </c>
      <c r="BI243" s="186">
        <f>IF(N243="nulová",J243,0)</f>
        <v>0</v>
      </c>
      <c r="BJ243" s="19" t="s">
        <v>86</v>
      </c>
      <c r="BK243" s="186">
        <f>ROUND(I243*H243,2)</f>
        <v>0</v>
      </c>
      <c r="BL243" s="19" t="s">
        <v>149</v>
      </c>
      <c r="BM243" s="185" t="s">
        <v>417</v>
      </c>
    </row>
    <row r="244" s="13" customFormat="1">
      <c r="A244" s="13"/>
      <c r="B244" s="198"/>
      <c r="C244" s="13"/>
      <c r="D244" s="187" t="s">
        <v>204</v>
      </c>
      <c r="E244" s="199" t="s">
        <v>1</v>
      </c>
      <c r="F244" s="200" t="s">
        <v>410</v>
      </c>
      <c r="G244" s="13"/>
      <c r="H244" s="201">
        <v>21.251999999999999</v>
      </c>
      <c r="I244" s="202"/>
      <c r="J244" s="13"/>
      <c r="K244" s="13"/>
      <c r="L244" s="198"/>
      <c r="M244" s="203"/>
      <c r="N244" s="204"/>
      <c r="O244" s="204"/>
      <c r="P244" s="204"/>
      <c r="Q244" s="204"/>
      <c r="R244" s="204"/>
      <c r="S244" s="204"/>
      <c r="T244" s="205"/>
      <c r="U244" s="13"/>
      <c r="V244" s="13"/>
      <c r="W244" s="13"/>
      <c r="X244" s="13"/>
      <c r="Y244" s="13"/>
      <c r="Z244" s="13"/>
      <c r="AA244" s="13"/>
      <c r="AB244" s="13"/>
      <c r="AC244" s="13"/>
      <c r="AD244" s="13"/>
      <c r="AE244" s="13"/>
      <c r="AT244" s="199" t="s">
        <v>204</v>
      </c>
      <c r="AU244" s="199" t="s">
        <v>88</v>
      </c>
      <c r="AV244" s="13" t="s">
        <v>88</v>
      </c>
      <c r="AW244" s="13" t="s">
        <v>33</v>
      </c>
      <c r="AX244" s="13" t="s">
        <v>78</v>
      </c>
      <c r="AY244" s="199" t="s">
        <v>130</v>
      </c>
    </row>
    <row r="245" s="13" customFormat="1">
      <c r="A245" s="13"/>
      <c r="B245" s="198"/>
      <c r="C245" s="13"/>
      <c r="D245" s="187" t="s">
        <v>204</v>
      </c>
      <c r="E245" s="199" t="s">
        <v>1</v>
      </c>
      <c r="F245" s="200" t="s">
        <v>411</v>
      </c>
      <c r="G245" s="13"/>
      <c r="H245" s="201">
        <v>125.31</v>
      </c>
      <c r="I245" s="202"/>
      <c r="J245" s="13"/>
      <c r="K245" s="13"/>
      <c r="L245" s="198"/>
      <c r="M245" s="203"/>
      <c r="N245" s="204"/>
      <c r="O245" s="204"/>
      <c r="P245" s="204"/>
      <c r="Q245" s="204"/>
      <c r="R245" s="204"/>
      <c r="S245" s="204"/>
      <c r="T245" s="205"/>
      <c r="U245" s="13"/>
      <c r="V245" s="13"/>
      <c r="W245" s="13"/>
      <c r="X245" s="13"/>
      <c r="Y245" s="13"/>
      <c r="Z245" s="13"/>
      <c r="AA245" s="13"/>
      <c r="AB245" s="13"/>
      <c r="AC245" s="13"/>
      <c r="AD245" s="13"/>
      <c r="AE245" s="13"/>
      <c r="AT245" s="199" t="s">
        <v>204</v>
      </c>
      <c r="AU245" s="199" t="s">
        <v>88</v>
      </c>
      <c r="AV245" s="13" t="s">
        <v>88</v>
      </c>
      <c r="AW245" s="13" t="s">
        <v>33</v>
      </c>
      <c r="AX245" s="13" t="s">
        <v>78</v>
      </c>
      <c r="AY245" s="199" t="s">
        <v>130</v>
      </c>
    </row>
    <row r="246" s="13" customFormat="1">
      <c r="A246" s="13"/>
      <c r="B246" s="198"/>
      <c r="C246" s="13"/>
      <c r="D246" s="187" t="s">
        <v>204</v>
      </c>
      <c r="E246" s="199" t="s">
        <v>1</v>
      </c>
      <c r="F246" s="200" t="s">
        <v>412</v>
      </c>
      <c r="G246" s="13"/>
      <c r="H246" s="201">
        <v>180.90000000000001</v>
      </c>
      <c r="I246" s="202"/>
      <c r="J246" s="13"/>
      <c r="K246" s="13"/>
      <c r="L246" s="198"/>
      <c r="M246" s="203"/>
      <c r="N246" s="204"/>
      <c r="O246" s="204"/>
      <c r="P246" s="204"/>
      <c r="Q246" s="204"/>
      <c r="R246" s="204"/>
      <c r="S246" s="204"/>
      <c r="T246" s="205"/>
      <c r="U246" s="13"/>
      <c r="V246" s="13"/>
      <c r="W246" s="13"/>
      <c r="X246" s="13"/>
      <c r="Y246" s="13"/>
      <c r="Z246" s="13"/>
      <c r="AA246" s="13"/>
      <c r="AB246" s="13"/>
      <c r="AC246" s="13"/>
      <c r="AD246" s="13"/>
      <c r="AE246" s="13"/>
      <c r="AT246" s="199" t="s">
        <v>204</v>
      </c>
      <c r="AU246" s="199" t="s">
        <v>88</v>
      </c>
      <c r="AV246" s="13" t="s">
        <v>88</v>
      </c>
      <c r="AW246" s="13" t="s">
        <v>33</v>
      </c>
      <c r="AX246" s="13" t="s">
        <v>78</v>
      </c>
      <c r="AY246" s="199" t="s">
        <v>130</v>
      </c>
    </row>
    <row r="247" s="13" customFormat="1">
      <c r="A247" s="13"/>
      <c r="B247" s="198"/>
      <c r="C247" s="13"/>
      <c r="D247" s="187" t="s">
        <v>204</v>
      </c>
      <c r="E247" s="199" t="s">
        <v>1</v>
      </c>
      <c r="F247" s="200" t="s">
        <v>413</v>
      </c>
      <c r="G247" s="13"/>
      <c r="H247" s="201">
        <v>22.5</v>
      </c>
      <c r="I247" s="202"/>
      <c r="J247" s="13"/>
      <c r="K247" s="13"/>
      <c r="L247" s="198"/>
      <c r="M247" s="203"/>
      <c r="N247" s="204"/>
      <c r="O247" s="204"/>
      <c r="P247" s="204"/>
      <c r="Q247" s="204"/>
      <c r="R247" s="204"/>
      <c r="S247" s="204"/>
      <c r="T247" s="205"/>
      <c r="U247" s="13"/>
      <c r="V247" s="13"/>
      <c r="W247" s="13"/>
      <c r="X247" s="13"/>
      <c r="Y247" s="13"/>
      <c r="Z247" s="13"/>
      <c r="AA247" s="13"/>
      <c r="AB247" s="13"/>
      <c r="AC247" s="13"/>
      <c r="AD247" s="13"/>
      <c r="AE247" s="13"/>
      <c r="AT247" s="199" t="s">
        <v>204</v>
      </c>
      <c r="AU247" s="199" t="s">
        <v>88</v>
      </c>
      <c r="AV247" s="13" t="s">
        <v>88</v>
      </c>
      <c r="AW247" s="13" t="s">
        <v>33</v>
      </c>
      <c r="AX247" s="13" t="s">
        <v>78</v>
      </c>
      <c r="AY247" s="199" t="s">
        <v>130</v>
      </c>
    </row>
    <row r="248" s="14" customFormat="1">
      <c r="A248" s="14"/>
      <c r="B248" s="206"/>
      <c r="C248" s="14"/>
      <c r="D248" s="187" t="s">
        <v>204</v>
      </c>
      <c r="E248" s="207" t="s">
        <v>1</v>
      </c>
      <c r="F248" s="208" t="s">
        <v>206</v>
      </c>
      <c r="G248" s="14"/>
      <c r="H248" s="209">
        <v>349.96199999999999</v>
      </c>
      <c r="I248" s="210"/>
      <c r="J248" s="14"/>
      <c r="K248" s="14"/>
      <c r="L248" s="206"/>
      <c r="M248" s="211"/>
      <c r="N248" s="212"/>
      <c r="O248" s="212"/>
      <c r="P248" s="212"/>
      <c r="Q248" s="212"/>
      <c r="R248" s="212"/>
      <c r="S248" s="212"/>
      <c r="T248" s="213"/>
      <c r="U248" s="14"/>
      <c r="V248" s="14"/>
      <c r="W248" s="14"/>
      <c r="X248" s="14"/>
      <c r="Y248" s="14"/>
      <c r="Z248" s="14"/>
      <c r="AA248" s="14"/>
      <c r="AB248" s="14"/>
      <c r="AC248" s="14"/>
      <c r="AD248" s="14"/>
      <c r="AE248" s="14"/>
      <c r="AT248" s="207" t="s">
        <v>204</v>
      </c>
      <c r="AU248" s="207" t="s">
        <v>88</v>
      </c>
      <c r="AV248" s="14" t="s">
        <v>149</v>
      </c>
      <c r="AW248" s="14" t="s">
        <v>33</v>
      </c>
      <c r="AX248" s="14" t="s">
        <v>78</v>
      </c>
      <c r="AY248" s="207" t="s">
        <v>130</v>
      </c>
    </row>
    <row r="249" s="13" customFormat="1">
      <c r="A249" s="13"/>
      <c r="B249" s="198"/>
      <c r="C249" s="13"/>
      <c r="D249" s="187" t="s">
        <v>204</v>
      </c>
      <c r="E249" s="199" t="s">
        <v>1</v>
      </c>
      <c r="F249" s="200" t="s">
        <v>418</v>
      </c>
      <c r="G249" s="13"/>
      <c r="H249" s="201">
        <v>367.45999999999998</v>
      </c>
      <c r="I249" s="202"/>
      <c r="J249" s="13"/>
      <c r="K249" s="13"/>
      <c r="L249" s="198"/>
      <c r="M249" s="203"/>
      <c r="N249" s="204"/>
      <c r="O249" s="204"/>
      <c r="P249" s="204"/>
      <c r="Q249" s="204"/>
      <c r="R249" s="204"/>
      <c r="S249" s="204"/>
      <c r="T249" s="205"/>
      <c r="U249" s="13"/>
      <c r="V249" s="13"/>
      <c r="W249" s="13"/>
      <c r="X249" s="13"/>
      <c r="Y249" s="13"/>
      <c r="Z249" s="13"/>
      <c r="AA249" s="13"/>
      <c r="AB249" s="13"/>
      <c r="AC249" s="13"/>
      <c r="AD249" s="13"/>
      <c r="AE249" s="13"/>
      <c r="AT249" s="199" t="s">
        <v>204</v>
      </c>
      <c r="AU249" s="199" t="s">
        <v>88</v>
      </c>
      <c r="AV249" s="13" t="s">
        <v>88</v>
      </c>
      <c r="AW249" s="13" t="s">
        <v>33</v>
      </c>
      <c r="AX249" s="13" t="s">
        <v>86</v>
      </c>
      <c r="AY249" s="199" t="s">
        <v>130</v>
      </c>
    </row>
    <row r="250" s="2" customFormat="1" ht="24.15" customHeight="1">
      <c r="A250" s="38"/>
      <c r="B250" s="172"/>
      <c r="C250" s="173" t="s">
        <v>419</v>
      </c>
      <c r="D250" s="173" t="s">
        <v>133</v>
      </c>
      <c r="E250" s="174" t="s">
        <v>420</v>
      </c>
      <c r="F250" s="175" t="s">
        <v>421</v>
      </c>
      <c r="G250" s="176" t="s">
        <v>247</v>
      </c>
      <c r="H250" s="177">
        <v>257.31999999999999</v>
      </c>
      <c r="I250" s="178"/>
      <c r="J250" s="179">
        <f>ROUND(I250*H250,2)</f>
        <v>0</v>
      </c>
      <c r="K250" s="180"/>
      <c r="L250" s="39"/>
      <c r="M250" s="181" t="s">
        <v>1</v>
      </c>
      <c r="N250" s="182" t="s">
        <v>43</v>
      </c>
      <c r="O250" s="77"/>
      <c r="P250" s="183">
        <f>O250*H250</f>
        <v>0</v>
      </c>
      <c r="Q250" s="183">
        <v>0</v>
      </c>
      <c r="R250" s="183">
        <f>Q250*H250</f>
        <v>0</v>
      </c>
      <c r="S250" s="183">
        <v>0</v>
      </c>
      <c r="T250" s="184">
        <f>S250*H250</f>
        <v>0</v>
      </c>
      <c r="U250" s="38"/>
      <c r="V250" s="38"/>
      <c r="W250" s="38"/>
      <c r="X250" s="38"/>
      <c r="Y250" s="38"/>
      <c r="Z250" s="38"/>
      <c r="AA250" s="38"/>
      <c r="AB250" s="38"/>
      <c r="AC250" s="38"/>
      <c r="AD250" s="38"/>
      <c r="AE250" s="38"/>
      <c r="AR250" s="185" t="s">
        <v>149</v>
      </c>
      <c r="AT250" s="185" t="s">
        <v>133</v>
      </c>
      <c r="AU250" s="185" t="s">
        <v>88</v>
      </c>
      <c r="AY250" s="19" t="s">
        <v>130</v>
      </c>
      <c r="BE250" s="186">
        <f>IF(N250="základní",J250,0)</f>
        <v>0</v>
      </c>
      <c r="BF250" s="186">
        <f>IF(N250="snížená",J250,0)</f>
        <v>0</v>
      </c>
      <c r="BG250" s="186">
        <f>IF(N250="zákl. přenesená",J250,0)</f>
        <v>0</v>
      </c>
      <c r="BH250" s="186">
        <f>IF(N250="sníž. přenesená",J250,0)</f>
        <v>0</v>
      </c>
      <c r="BI250" s="186">
        <f>IF(N250="nulová",J250,0)</f>
        <v>0</v>
      </c>
      <c r="BJ250" s="19" t="s">
        <v>86</v>
      </c>
      <c r="BK250" s="186">
        <f>ROUND(I250*H250,2)</f>
        <v>0</v>
      </c>
      <c r="BL250" s="19" t="s">
        <v>149</v>
      </c>
      <c r="BM250" s="185" t="s">
        <v>422</v>
      </c>
    </row>
    <row r="251" s="13" customFormat="1">
      <c r="A251" s="13"/>
      <c r="B251" s="198"/>
      <c r="C251" s="13"/>
      <c r="D251" s="187" t="s">
        <v>204</v>
      </c>
      <c r="E251" s="199" t="s">
        <v>1</v>
      </c>
      <c r="F251" s="200" t="s">
        <v>423</v>
      </c>
      <c r="G251" s="13"/>
      <c r="H251" s="201">
        <v>16.539999999999999</v>
      </c>
      <c r="I251" s="202"/>
      <c r="J251" s="13"/>
      <c r="K251" s="13"/>
      <c r="L251" s="198"/>
      <c r="M251" s="203"/>
      <c r="N251" s="204"/>
      <c r="O251" s="204"/>
      <c r="P251" s="204"/>
      <c r="Q251" s="204"/>
      <c r="R251" s="204"/>
      <c r="S251" s="204"/>
      <c r="T251" s="205"/>
      <c r="U251" s="13"/>
      <c r="V251" s="13"/>
      <c r="W251" s="13"/>
      <c r="X251" s="13"/>
      <c r="Y251" s="13"/>
      <c r="Z251" s="13"/>
      <c r="AA251" s="13"/>
      <c r="AB251" s="13"/>
      <c r="AC251" s="13"/>
      <c r="AD251" s="13"/>
      <c r="AE251" s="13"/>
      <c r="AT251" s="199" t="s">
        <v>204</v>
      </c>
      <c r="AU251" s="199" t="s">
        <v>88</v>
      </c>
      <c r="AV251" s="13" t="s">
        <v>88</v>
      </c>
      <c r="AW251" s="13" t="s">
        <v>33</v>
      </c>
      <c r="AX251" s="13" t="s">
        <v>78</v>
      </c>
      <c r="AY251" s="199" t="s">
        <v>130</v>
      </c>
    </row>
    <row r="252" s="13" customFormat="1">
      <c r="A252" s="13"/>
      <c r="B252" s="198"/>
      <c r="C252" s="13"/>
      <c r="D252" s="187" t="s">
        <v>204</v>
      </c>
      <c r="E252" s="199" t="s">
        <v>1</v>
      </c>
      <c r="F252" s="200" t="s">
        <v>424</v>
      </c>
      <c r="G252" s="13"/>
      <c r="H252" s="201">
        <v>99.030000000000001</v>
      </c>
      <c r="I252" s="202"/>
      <c r="J252" s="13"/>
      <c r="K252" s="13"/>
      <c r="L252" s="198"/>
      <c r="M252" s="203"/>
      <c r="N252" s="204"/>
      <c r="O252" s="204"/>
      <c r="P252" s="204"/>
      <c r="Q252" s="204"/>
      <c r="R252" s="204"/>
      <c r="S252" s="204"/>
      <c r="T252" s="205"/>
      <c r="U252" s="13"/>
      <c r="V252" s="13"/>
      <c r="W252" s="13"/>
      <c r="X252" s="13"/>
      <c r="Y252" s="13"/>
      <c r="Z252" s="13"/>
      <c r="AA252" s="13"/>
      <c r="AB252" s="13"/>
      <c r="AC252" s="13"/>
      <c r="AD252" s="13"/>
      <c r="AE252" s="13"/>
      <c r="AT252" s="199" t="s">
        <v>204</v>
      </c>
      <c r="AU252" s="199" t="s">
        <v>88</v>
      </c>
      <c r="AV252" s="13" t="s">
        <v>88</v>
      </c>
      <c r="AW252" s="13" t="s">
        <v>33</v>
      </c>
      <c r="AX252" s="13" t="s">
        <v>78</v>
      </c>
      <c r="AY252" s="199" t="s">
        <v>130</v>
      </c>
    </row>
    <row r="253" s="13" customFormat="1">
      <c r="A253" s="13"/>
      <c r="B253" s="198"/>
      <c r="C253" s="13"/>
      <c r="D253" s="187" t="s">
        <v>204</v>
      </c>
      <c r="E253" s="199" t="s">
        <v>1</v>
      </c>
      <c r="F253" s="200" t="s">
        <v>425</v>
      </c>
      <c r="G253" s="13"/>
      <c r="H253" s="201">
        <v>141.75</v>
      </c>
      <c r="I253" s="202"/>
      <c r="J253" s="13"/>
      <c r="K253" s="13"/>
      <c r="L253" s="198"/>
      <c r="M253" s="203"/>
      <c r="N253" s="204"/>
      <c r="O253" s="204"/>
      <c r="P253" s="204"/>
      <c r="Q253" s="204"/>
      <c r="R253" s="204"/>
      <c r="S253" s="204"/>
      <c r="T253" s="205"/>
      <c r="U253" s="13"/>
      <c r="V253" s="13"/>
      <c r="W253" s="13"/>
      <c r="X253" s="13"/>
      <c r="Y253" s="13"/>
      <c r="Z253" s="13"/>
      <c r="AA253" s="13"/>
      <c r="AB253" s="13"/>
      <c r="AC253" s="13"/>
      <c r="AD253" s="13"/>
      <c r="AE253" s="13"/>
      <c r="AT253" s="199" t="s">
        <v>204</v>
      </c>
      <c r="AU253" s="199" t="s">
        <v>88</v>
      </c>
      <c r="AV253" s="13" t="s">
        <v>88</v>
      </c>
      <c r="AW253" s="13" t="s">
        <v>33</v>
      </c>
      <c r="AX253" s="13" t="s">
        <v>78</v>
      </c>
      <c r="AY253" s="199" t="s">
        <v>130</v>
      </c>
    </row>
    <row r="254" s="14" customFormat="1">
      <c r="A254" s="14"/>
      <c r="B254" s="206"/>
      <c r="C254" s="14"/>
      <c r="D254" s="187" t="s">
        <v>204</v>
      </c>
      <c r="E254" s="207" t="s">
        <v>1</v>
      </c>
      <c r="F254" s="208" t="s">
        <v>206</v>
      </c>
      <c r="G254" s="14"/>
      <c r="H254" s="209">
        <v>257.31999999999999</v>
      </c>
      <c r="I254" s="210"/>
      <c r="J254" s="14"/>
      <c r="K254" s="14"/>
      <c r="L254" s="206"/>
      <c r="M254" s="211"/>
      <c r="N254" s="212"/>
      <c r="O254" s="212"/>
      <c r="P254" s="212"/>
      <c r="Q254" s="212"/>
      <c r="R254" s="212"/>
      <c r="S254" s="212"/>
      <c r="T254" s="213"/>
      <c r="U254" s="14"/>
      <c r="V254" s="14"/>
      <c r="W254" s="14"/>
      <c r="X254" s="14"/>
      <c r="Y254" s="14"/>
      <c r="Z254" s="14"/>
      <c r="AA254" s="14"/>
      <c r="AB254" s="14"/>
      <c r="AC254" s="14"/>
      <c r="AD254" s="14"/>
      <c r="AE254" s="14"/>
      <c r="AT254" s="207" t="s">
        <v>204</v>
      </c>
      <c r="AU254" s="207" t="s">
        <v>88</v>
      </c>
      <c r="AV254" s="14" t="s">
        <v>149</v>
      </c>
      <c r="AW254" s="14" t="s">
        <v>33</v>
      </c>
      <c r="AX254" s="14" t="s">
        <v>86</v>
      </c>
      <c r="AY254" s="207" t="s">
        <v>130</v>
      </c>
    </row>
    <row r="255" s="2" customFormat="1" ht="24.15" customHeight="1">
      <c r="A255" s="38"/>
      <c r="B255" s="172"/>
      <c r="C255" s="221" t="s">
        <v>426</v>
      </c>
      <c r="D255" s="221" t="s">
        <v>250</v>
      </c>
      <c r="E255" s="222" t="s">
        <v>427</v>
      </c>
      <c r="F255" s="223" t="s">
        <v>428</v>
      </c>
      <c r="G255" s="224" t="s">
        <v>247</v>
      </c>
      <c r="H255" s="225">
        <v>270.18599999999998</v>
      </c>
      <c r="I255" s="226"/>
      <c r="J255" s="227">
        <f>ROUND(I255*H255,2)</f>
        <v>0</v>
      </c>
      <c r="K255" s="228"/>
      <c r="L255" s="229"/>
      <c r="M255" s="230" t="s">
        <v>1</v>
      </c>
      <c r="N255" s="231" t="s">
        <v>43</v>
      </c>
      <c r="O255" s="77"/>
      <c r="P255" s="183">
        <f>O255*H255</f>
        <v>0</v>
      </c>
      <c r="Q255" s="183">
        <v>4.0000000000000003E-05</v>
      </c>
      <c r="R255" s="183">
        <f>Q255*H255</f>
        <v>0.01080744</v>
      </c>
      <c r="S255" s="183">
        <v>0</v>
      </c>
      <c r="T255" s="184">
        <f>S255*H255</f>
        <v>0</v>
      </c>
      <c r="U255" s="38"/>
      <c r="V255" s="38"/>
      <c r="W255" s="38"/>
      <c r="X255" s="38"/>
      <c r="Y255" s="38"/>
      <c r="Z255" s="38"/>
      <c r="AA255" s="38"/>
      <c r="AB255" s="38"/>
      <c r="AC255" s="38"/>
      <c r="AD255" s="38"/>
      <c r="AE255" s="38"/>
      <c r="AR255" s="185" t="s">
        <v>172</v>
      </c>
      <c r="AT255" s="185" t="s">
        <v>250</v>
      </c>
      <c r="AU255" s="185" t="s">
        <v>88</v>
      </c>
      <c r="AY255" s="19" t="s">
        <v>130</v>
      </c>
      <c r="BE255" s="186">
        <f>IF(N255="základní",J255,0)</f>
        <v>0</v>
      </c>
      <c r="BF255" s="186">
        <f>IF(N255="snížená",J255,0)</f>
        <v>0</v>
      </c>
      <c r="BG255" s="186">
        <f>IF(N255="zákl. přenesená",J255,0)</f>
        <v>0</v>
      </c>
      <c r="BH255" s="186">
        <f>IF(N255="sníž. přenesená",J255,0)</f>
        <v>0</v>
      </c>
      <c r="BI255" s="186">
        <f>IF(N255="nulová",J255,0)</f>
        <v>0</v>
      </c>
      <c r="BJ255" s="19" t="s">
        <v>86</v>
      </c>
      <c r="BK255" s="186">
        <f>ROUND(I255*H255,2)</f>
        <v>0</v>
      </c>
      <c r="BL255" s="19" t="s">
        <v>149</v>
      </c>
      <c r="BM255" s="185" t="s">
        <v>429</v>
      </c>
    </row>
    <row r="256" s="13" customFormat="1">
      <c r="A256" s="13"/>
      <c r="B256" s="198"/>
      <c r="C256" s="13"/>
      <c r="D256" s="187" t="s">
        <v>204</v>
      </c>
      <c r="E256" s="199" t="s">
        <v>1</v>
      </c>
      <c r="F256" s="200" t="s">
        <v>430</v>
      </c>
      <c r="G256" s="13"/>
      <c r="H256" s="201">
        <v>270.18599999999998</v>
      </c>
      <c r="I256" s="202"/>
      <c r="J256" s="13"/>
      <c r="K256" s="13"/>
      <c r="L256" s="198"/>
      <c r="M256" s="203"/>
      <c r="N256" s="204"/>
      <c r="O256" s="204"/>
      <c r="P256" s="204"/>
      <c r="Q256" s="204"/>
      <c r="R256" s="204"/>
      <c r="S256" s="204"/>
      <c r="T256" s="205"/>
      <c r="U256" s="13"/>
      <c r="V256" s="13"/>
      <c r="W256" s="13"/>
      <c r="X256" s="13"/>
      <c r="Y256" s="13"/>
      <c r="Z256" s="13"/>
      <c r="AA256" s="13"/>
      <c r="AB256" s="13"/>
      <c r="AC256" s="13"/>
      <c r="AD256" s="13"/>
      <c r="AE256" s="13"/>
      <c r="AT256" s="199" t="s">
        <v>204</v>
      </c>
      <c r="AU256" s="199" t="s">
        <v>88</v>
      </c>
      <c r="AV256" s="13" t="s">
        <v>88</v>
      </c>
      <c r="AW256" s="13" t="s">
        <v>33</v>
      </c>
      <c r="AX256" s="13" t="s">
        <v>86</v>
      </c>
      <c r="AY256" s="199" t="s">
        <v>130</v>
      </c>
    </row>
    <row r="257" s="2" customFormat="1" ht="37.8" customHeight="1">
      <c r="A257" s="38"/>
      <c r="B257" s="172"/>
      <c r="C257" s="173" t="s">
        <v>431</v>
      </c>
      <c r="D257" s="173" t="s">
        <v>133</v>
      </c>
      <c r="E257" s="174" t="s">
        <v>432</v>
      </c>
      <c r="F257" s="175" t="s">
        <v>433</v>
      </c>
      <c r="G257" s="176" t="s">
        <v>247</v>
      </c>
      <c r="H257" s="177">
        <v>362.87799999999999</v>
      </c>
      <c r="I257" s="178"/>
      <c r="J257" s="179">
        <f>ROUND(I257*H257,2)</f>
        <v>0</v>
      </c>
      <c r="K257" s="180"/>
      <c r="L257" s="39"/>
      <c r="M257" s="181" t="s">
        <v>1</v>
      </c>
      <c r="N257" s="182" t="s">
        <v>43</v>
      </c>
      <c r="O257" s="77"/>
      <c r="P257" s="183">
        <f>O257*H257</f>
        <v>0</v>
      </c>
      <c r="Q257" s="183">
        <v>0.0033899999999999998</v>
      </c>
      <c r="R257" s="183">
        <f>Q257*H257</f>
        <v>1.2301564199999999</v>
      </c>
      <c r="S257" s="183">
        <v>0</v>
      </c>
      <c r="T257" s="184">
        <f>S257*H257</f>
        <v>0</v>
      </c>
      <c r="U257" s="38"/>
      <c r="V257" s="38"/>
      <c r="W257" s="38"/>
      <c r="X257" s="38"/>
      <c r="Y257" s="38"/>
      <c r="Z257" s="38"/>
      <c r="AA257" s="38"/>
      <c r="AB257" s="38"/>
      <c r="AC257" s="38"/>
      <c r="AD257" s="38"/>
      <c r="AE257" s="38"/>
      <c r="AR257" s="185" t="s">
        <v>149</v>
      </c>
      <c r="AT257" s="185" t="s">
        <v>133</v>
      </c>
      <c r="AU257" s="185" t="s">
        <v>88</v>
      </c>
      <c r="AY257" s="19" t="s">
        <v>130</v>
      </c>
      <c r="BE257" s="186">
        <f>IF(N257="základní",J257,0)</f>
        <v>0</v>
      </c>
      <c r="BF257" s="186">
        <f>IF(N257="snížená",J257,0)</f>
        <v>0</v>
      </c>
      <c r="BG257" s="186">
        <f>IF(N257="zákl. přenesená",J257,0)</f>
        <v>0</v>
      </c>
      <c r="BH257" s="186">
        <f>IF(N257="sníž. přenesená",J257,0)</f>
        <v>0</v>
      </c>
      <c r="BI257" s="186">
        <f>IF(N257="nulová",J257,0)</f>
        <v>0</v>
      </c>
      <c r="BJ257" s="19" t="s">
        <v>86</v>
      </c>
      <c r="BK257" s="186">
        <f>ROUND(I257*H257,2)</f>
        <v>0</v>
      </c>
      <c r="BL257" s="19" t="s">
        <v>149</v>
      </c>
      <c r="BM257" s="185" t="s">
        <v>434</v>
      </c>
    </row>
    <row r="258" s="15" customFormat="1">
      <c r="A258" s="15"/>
      <c r="B258" s="214"/>
      <c r="C258" s="15"/>
      <c r="D258" s="187" t="s">
        <v>204</v>
      </c>
      <c r="E258" s="215" t="s">
        <v>1</v>
      </c>
      <c r="F258" s="216" t="s">
        <v>435</v>
      </c>
      <c r="G258" s="15"/>
      <c r="H258" s="215" t="s">
        <v>1</v>
      </c>
      <c r="I258" s="217"/>
      <c r="J258" s="15"/>
      <c r="K258" s="15"/>
      <c r="L258" s="214"/>
      <c r="M258" s="218"/>
      <c r="N258" s="219"/>
      <c r="O258" s="219"/>
      <c r="P258" s="219"/>
      <c r="Q258" s="219"/>
      <c r="R258" s="219"/>
      <c r="S258" s="219"/>
      <c r="T258" s="220"/>
      <c r="U258" s="15"/>
      <c r="V258" s="15"/>
      <c r="W258" s="15"/>
      <c r="X258" s="15"/>
      <c r="Y258" s="15"/>
      <c r="Z258" s="15"/>
      <c r="AA258" s="15"/>
      <c r="AB258" s="15"/>
      <c r="AC258" s="15"/>
      <c r="AD258" s="15"/>
      <c r="AE258" s="15"/>
      <c r="AT258" s="215" t="s">
        <v>204</v>
      </c>
      <c r="AU258" s="215" t="s">
        <v>88</v>
      </c>
      <c r="AV258" s="15" t="s">
        <v>86</v>
      </c>
      <c r="AW258" s="15" t="s">
        <v>33</v>
      </c>
      <c r="AX258" s="15" t="s">
        <v>78</v>
      </c>
      <c r="AY258" s="215" t="s">
        <v>130</v>
      </c>
    </row>
    <row r="259" s="13" customFormat="1">
      <c r="A259" s="13"/>
      <c r="B259" s="198"/>
      <c r="C259" s="13"/>
      <c r="D259" s="187" t="s">
        <v>204</v>
      </c>
      <c r="E259" s="199" t="s">
        <v>1</v>
      </c>
      <c r="F259" s="200" t="s">
        <v>347</v>
      </c>
      <c r="G259" s="13"/>
      <c r="H259" s="201">
        <v>64.5</v>
      </c>
      <c r="I259" s="202"/>
      <c r="J259" s="13"/>
      <c r="K259" s="13"/>
      <c r="L259" s="198"/>
      <c r="M259" s="203"/>
      <c r="N259" s="204"/>
      <c r="O259" s="204"/>
      <c r="P259" s="204"/>
      <c r="Q259" s="204"/>
      <c r="R259" s="204"/>
      <c r="S259" s="204"/>
      <c r="T259" s="205"/>
      <c r="U259" s="13"/>
      <c r="V259" s="13"/>
      <c r="W259" s="13"/>
      <c r="X259" s="13"/>
      <c r="Y259" s="13"/>
      <c r="Z259" s="13"/>
      <c r="AA259" s="13"/>
      <c r="AB259" s="13"/>
      <c r="AC259" s="13"/>
      <c r="AD259" s="13"/>
      <c r="AE259" s="13"/>
      <c r="AT259" s="199" t="s">
        <v>204</v>
      </c>
      <c r="AU259" s="199" t="s">
        <v>88</v>
      </c>
      <c r="AV259" s="13" t="s">
        <v>88</v>
      </c>
      <c r="AW259" s="13" t="s">
        <v>33</v>
      </c>
      <c r="AX259" s="13" t="s">
        <v>78</v>
      </c>
      <c r="AY259" s="199" t="s">
        <v>130</v>
      </c>
    </row>
    <row r="260" s="13" customFormat="1">
      <c r="A260" s="13"/>
      <c r="B260" s="198"/>
      <c r="C260" s="13"/>
      <c r="D260" s="187" t="s">
        <v>204</v>
      </c>
      <c r="E260" s="199" t="s">
        <v>1</v>
      </c>
      <c r="F260" s="200" t="s">
        <v>348</v>
      </c>
      <c r="G260" s="13"/>
      <c r="H260" s="201">
        <v>51.600000000000001</v>
      </c>
      <c r="I260" s="202"/>
      <c r="J260" s="13"/>
      <c r="K260" s="13"/>
      <c r="L260" s="198"/>
      <c r="M260" s="203"/>
      <c r="N260" s="204"/>
      <c r="O260" s="204"/>
      <c r="P260" s="204"/>
      <c r="Q260" s="204"/>
      <c r="R260" s="204"/>
      <c r="S260" s="204"/>
      <c r="T260" s="205"/>
      <c r="U260" s="13"/>
      <c r="V260" s="13"/>
      <c r="W260" s="13"/>
      <c r="X260" s="13"/>
      <c r="Y260" s="13"/>
      <c r="Z260" s="13"/>
      <c r="AA260" s="13"/>
      <c r="AB260" s="13"/>
      <c r="AC260" s="13"/>
      <c r="AD260" s="13"/>
      <c r="AE260" s="13"/>
      <c r="AT260" s="199" t="s">
        <v>204</v>
      </c>
      <c r="AU260" s="199" t="s">
        <v>88</v>
      </c>
      <c r="AV260" s="13" t="s">
        <v>88</v>
      </c>
      <c r="AW260" s="13" t="s">
        <v>33</v>
      </c>
      <c r="AX260" s="13" t="s">
        <v>78</v>
      </c>
      <c r="AY260" s="199" t="s">
        <v>130</v>
      </c>
    </row>
    <row r="261" s="13" customFormat="1">
      <c r="A261" s="13"/>
      <c r="B261" s="198"/>
      <c r="C261" s="13"/>
      <c r="D261" s="187" t="s">
        <v>204</v>
      </c>
      <c r="E261" s="199" t="s">
        <v>1</v>
      </c>
      <c r="F261" s="200" t="s">
        <v>349</v>
      </c>
      <c r="G261" s="13"/>
      <c r="H261" s="201">
        <v>64.799999999999997</v>
      </c>
      <c r="I261" s="202"/>
      <c r="J261" s="13"/>
      <c r="K261" s="13"/>
      <c r="L261" s="198"/>
      <c r="M261" s="203"/>
      <c r="N261" s="204"/>
      <c r="O261" s="204"/>
      <c r="P261" s="204"/>
      <c r="Q261" s="204"/>
      <c r="R261" s="204"/>
      <c r="S261" s="204"/>
      <c r="T261" s="205"/>
      <c r="U261" s="13"/>
      <c r="V261" s="13"/>
      <c r="W261" s="13"/>
      <c r="X261" s="13"/>
      <c r="Y261" s="13"/>
      <c r="Z261" s="13"/>
      <c r="AA261" s="13"/>
      <c r="AB261" s="13"/>
      <c r="AC261" s="13"/>
      <c r="AD261" s="13"/>
      <c r="AE261" s="13"/>
      <c r="AT261" s="199" t="s">
        <v>204</v>
      </c>
      <c r="AU261" s="199" t="s">
        <v>88</v>
      </c>
      <c r="AV261" s="13" t="s">
        <v>88</v>
      </c>
      <c r="AW261" s="13" t="s">
        <v>33</v>
      </c>
      <c r="AX261" s="13" t="s">
        <v>78</v>
      </c>
      <c r="AY261" s="199" t="s">
        <v>130</v>
      </c>
    </row>
    <row r="262" s="13" customFormat="1">
      <c r="A262" s="13"/>
      <c r="B262" s="198"/>
      <c r="C262" s="13"/>
      <c r="D262" s="187" t="s">
        <v>204</v>
      </c>
      <c r="E262" s="199" t="s">
        <v>1</v>
      </c>
      <c r="F262" s="200" t="s">
        <v>350</v>
      </c>
      <c r="G262" s="13"/>
      <c r="H262" s="201">
        <v>11.9</v>
      </c>
      <c r="I262" s="202"/>
      <c r="J262" s="13"/>
      <c r="K262" s="13"/>
      <c r="L262" s="198"/>
      <c r="M262" s="203"/>
      <c r="N262" s="204"/>
      <c r="O262" s="204"/>
      <c r="P262" s="204"/>
      <c r="Q262" s="204"/>
      <c r="R262" s="204"/>
      <c r="S262" s="204"/>
      <c r="T262" s="205"/>
      <c r="U262" s="13"/>
      <c r="V262" s="13"/>
      <c r="W262" s="13"/>
      <c r="X262" s="13"/>
      <c r="Y262" s="13"/>
      <c r="Z262" s="13"/>
      <c r="AA262" s="13"/>
      <c r="AB262" s="13"/>
      <c r="AC262" s="13"/>
      <c r="AD262" s="13"/>
      <c r="AE262" s="13"/>
      <c r="AT262" s="199" t="s">
        <v>204</v>
      </c>
      <c r="AU262" s="199" t="s">
        <v>88</v>
      </c>
      <c r="AV262" s="13" t="s">
        <v>88</v>
      </c>
      <c r="AW262" s="13" t="s">
        <v>33</v>
      </c>
      <c r="AX262" s="13" t="s">
        <v>78</v>
      </c>
      <c r="AY262" s="199" t="s">
        <v>130</v>
      </c>
    </row>
    <row r="263" s="15" customFormat="1">
      <c r="A263" s="15"/>
      <c r="B263" s="214"/>
      <c r="C263" s="15"/>
      <c r="D263" s="187" t="s">
        <v>204</v>
      </c>
      <c r="E263" s="215" t="s">
        <v>1</v>
      </c>
      <c r="F263" s="216" t="s">
        <v>436</v>
      </c>
      <c r="G263" s="15"/>
      <c r="H263" s="215" t="s">
        <v>1</v>
      </c>
      <c r="I263" s="217"/>
      <c r="J263" s="15"/>
      <c r="K263" s="15"/>
      <c r="L263" s="214"/>
      <c r="M263" s="218"/>
      <c r="N263" s="219"/>
      <c r="O263" s="219"/>
      <c r="P263" s="219"/>
      <c r="Q263" s="219"/>
      <c r="R263" s="219"/>
      <c r="S263" s="219"/>
      <c r="T263" s="220"/>
      <c r="U263" s="15"/>
      <c r="V263" s="15"/>
      <c r="W263" s="15"/>
      <c r="X263" s="15"/>
      <c r="Y263" s="15"/>
      <c r="Z263" s="15"/>
      <c r="AA263" s="15"/>
      <c r="AB263" s="15"/>
      <c r="AC263" s="15"/>
      <c r="AD263" s="15"/>
      <c r="AE263" s="15"/>
      <c r="AT263" s="215" t="s">
        <v>204</v>
      </c>
      <c r="AU263" s="215" t="s">
        <v>88</v>
      </c>
      <c r="AV263" s="15" t="s">
        <v>86</v>
      </c>
      <c r="AW263" s="15" t="s">
        <v>33</v>
      </c>
      <c r="AX263" s="15" t="s">
        <v>78</v>
      </c>
      <c r="AY263" s="215" t="s">
        <v>130</v>
      </c>
    </row>
    <row r="264" s="13" customFormat="1">
      <c r="A264" s="13"/>
      <c r="B264" s="198"/>
      <c r="C264" s="13"/>
      <c r="D264" s="187" t="s">
        <v>204</v>
      </c>
      <c r="E264" s="199" t="s">
        <v>1</v>
      </c>
      <c r="F264" s="200" t="s">
        <v>437</v>
      </c>
      <c r="G264" s="13"/>
      <c r="H264" s="201">
        <v>161.75</v>
      </c>
      <c r="I264" s="202"/>
      <c r="J264" s="13"/>
      <c r="K264" s="13"/>
      <c r="L264" s="198"/>
      <c r="M264" s="203"/>
      <c r="N264" s="204"/>
      <c r="O264" s="204"/>
      <c r="P264" s="204"/>
      <c r="Q264" s="204"/>
      <c r="R264" s="204"/>
      <c r="S264" s="204"/>
      <c r="T264" s="205"/>
      <c r="U264" s="13"/>
      <c r="V264" s="13"/>
      <c r="W264" s="13"/>
      <c r="X264" s="13"/>
      <c r="Y264" s="13"/>
      <c r="Z264" s="13"/>
      <c r="AA264" s="13"/>
      <c r="AB264" s="13"/>
      <c r="AC264" s="13"/>
      <c r="AD264" s="13"/>
      <c r="AE264" s="13"/>
      <c r="AT264" s="199" t="s">
        <v>204</v>
      </c>
      <c r="AU264" s="199" t="s">
        <v>88</v>
      </c>
      <c r="AV264" s="13" t="s">
        <v>88</v>
      </c>
      <c r="AW264" s="13" t="s">
        <v>33</v>
      </c>
      <c r="AX264" s="13" t="s">
        <v>78</v>
      </c>
      <c r="AY264" s="199" t="s">
        <v>130</v>
      </c>
    </row>
    <row r="265" s="13" customFormat="1">
      <c r="A265" s="13"/>
      <c r="B265" s="198"/>
      <c r="C265" s="13"/>
      <c r="D265" s="187" t="s">
        <v>204</v>
      </c>
      <c r="E265" s="199" t="s">
        <v>1</v>
      </c>
      <c r="F265" s="200" t="s">
        <v>438</v>
      </c>
      <c r="G265" s="13"/>
      <c r="H265" s="201">
        <v>8.3279999999999994</v>
      </c>
      <c r="I265" s="202"/>
      <c r="J265" s="13"/>
      <c r="K265" s="13"/>
      <c r="L265" s="198"/>
      <c r="M265" s="203"/>
      <c r="N265" s="204"/>
      <c r="O265" s="204"/>
      <c r="P265" s="204"/>
      <c r="Q265" s="204"/>
      <c r="R265" s="204"/>
      <c r="S265" s="204"/>
      <c r="T265" s="205"/>
      <c r="U265" s="13"/>
      <c r="V265" s="13"/>
      <c r="W265" s="13"/>
      <c r="X265" s="13"/>
      <c r="Y265" s="13"/>
      <c r="Z265" s="13"/>
      <c r="AA265" s="13"/>
      <c r="AB265" s="13"/>
      <c r="AC265" s="13"/>
      <c r="AD265" s="13"/>
      <c r="AE265" s="13"/>
      <c r="AT265" s="199" t="s">
        <v>204</v>
      </c>
      <c r="AU265" s="199" t="s">
        <v>88</v>
      </c>
      <c r="AV265" s="13" t="s">
        <v>88</v>
      </c>
      <c r="AW265" s="13" t="s">
        <v>33</v>
      </c>
      <c r="AX265" s="13" t="s">
        <v>78</v>
      </c>
      <c r="AY265" s="199" t="s">
        <v>130</v>
      </c>
    </row>
    <row r="266" s="14" customFormat="1">
      <c r="A266" s="14"/>
      <c r="B266" s="206"/>
      <c r="C266" s="14"/>
      <c r="D266" s="187" t="s">
        <v>204</v>
      </c>
      <c r="E266" s="207" t="s">
        <v>1</v>
      </c>
      <c r="F266" s="208" t="s">
        <v>206</v>
      </c>
      <c r="G266" s="14"/>
      <c r="H266" s="209">
        <v>362.87799999999999</v>
      </c>
      <c r="I266" s="210"/>
      <c r="J266" s="14"/>
      <c r="K266" s="14"/>
      <c r="L266" s="206"/>
      <c r="M266" s="211"/>
      <c r="N266" s="212"/>
      <c r="O266" s="212"/>
      <c r="P266" s="212"/>
      <c r="Q266" s="212"/>
      <c r="R266" s="212"/>
      <c r="S266" s="212"/>
      <c r="T266" s="213"/>
      <c r="U266" s="14"/>
      <c r="V266" s="14"/>
      <c r="W266" s="14"/>
      <c r="X266" s="14"/>
      <c r="Y266" s="14"/>
      <c r="Z266" s="14"/>
      <c r="AA266" s="14"/>
      <c r="AB266" s="14"/>
      <c r="AC266" s="14"/>
      <c r="AD266" s="14"/>
      <c r="AE266" s="14"/>
      <c r="AT266" s="207" t="s">
        <v>204</v>
      </c>
      <c r="AU266" s="207" t="s">
        <v>88</v>
      </c>
      <c r="AV266" s="14" t="s">
        <v>149</v>
      </c>
      <c r="AW266" s="14" t="s">
        <v>33</v>
      </c>
      <c r="AX266" s="14" t="s">
        <v>86</v>
      </c>
      <c r="AY266" s="207" t="s">
        <v>130</v>
      </c>
    </row>
    <row r="267" s="2" customFormat="1" ht="24.15" customHeight="1">
      <c r="A267" s="38"/>
      <c r="B267" s="172"/>
      <c r="C267" s="221" t="s">
        <v>439</v>
      </c>
      <c r="D267" s="221" t="s">
        <v>250</v>
      </c>
      <c r="E267" s="222" t="s">
        <v>440</v>
      </c>
      <c r="F267" s="223" t="s">
        <v>441</v>
      </c>
      <c r="G267" s="224" t="s">
        <v>201</v>
      </c>
      <c r="H267" s="225">
        <v>29.276</v>
      </c>
      <c r="I267" s="226"/>
      <c r="J267" s="227">
        <f>ROUND(I267*H267,2)</f>
        <v>0</v>
      </c>
      <c r="K267" s="228"/>
      <c r="L267" s="229"/>
      <c r="M267" s="230" t="s">
        <v>1</v>
      </c>
      <c r="N267" s="231" t="s">
        <v>43</v>
      </c>
      <c r="O267" s="77"/>
      <c r="P267" s="183">
        <f>O267*H267</f>
        <v>0</v>
      </c>
      <c r="Q267" s="183">
        <v>0.0011999999999999999</v>
      </c>
      <c r="R267" s="183">
        <f>Q267*H267</f>
        <v>0.035131199999999994</v>
      </c>
      <c r="S267" s="183">
        <v>0</v>
      </c>
      <c r="T267" s="184">
        <f>S267*H267</f>
        <v>0</v>
      </c>
      <c r="U267" s="38"/>
      <c r="V267" s="38"/>
      <c r="W267" s="38"/>
      <c r="X267" s="38"/>
      <c r="Y267" s="38"/>
      <c r="Z267" s="38"/>
      <c r="AA267" s="38"/>
      <c r="AB267" s="38"/>
      <c r="AC267" s="38"/>
      <c r="AD267" s="38"/>
      <c r="AE267" s="38"/>
      <c r="AR267" s="185" t="s">
        <v>172</v>
      </c>
      <c r="AT267" s="185" t="s">
        <v>250</v>
      </c>
      <c r="AU267" s="185" t="s">
        <v>88</v>
      </c>
      <c r="AY267" s="19" t="s">
        <v>130</v>
      </c>
      <c r="BE267" s="186">
        <f>IF(N267="základní",J267,0)</f>
        <v>0</v>
      </c>
      <c r="BF267" s="186">
        <f>IF(N267="snížená",J267,0)</f>
        <v>0</v>
      </c>
      <c r="BG267" s="186">
        <f>IF(N267="zákl. přenesená",J267,0)</f>
        <v>0</v>
      </c>
      <c r="BH267" s="186">
        <f>IF(N267="sníž. přenesená",J267,0)</f>
        <v>0</v>
      </c>
      <c r="BI267" s="186">
        <f>IF(N267="nulová",J267,0)</f>
        <v>0</v>
      </c>
      <c r="BJ267" s="19" t="s">
        <v>86</v>
      </c>
      <c r="BK267" s="186">
        <f>ROUND(I267*H267,2)</f>
        <v>0</v>
      </c>
      <c r="BL267" s="19" t="s">
        <v>149</v>
      </c>
      <c r="BM267" s="185" t="s">
        <v>442</v>
      </c>
    </row>
    <row r="268" s="2" customFormat="1">
      <c r="A268" s="38"/>
      <c r="B268" s="39"/>
      <c r="C268" s="38"/>
      <c r="D268" s="187" t="s">
        <v>152</v>
      </c>
      <c r="E268" s="38"/>
      <c r="F268" s="188" t="s">
        <v>443</v>
      </c>
      <c r="G268" s="38"/>
      <c r="H268" s="38"/>
      <c r="I268" s="189"/>
      <c r="J268" s="38"/>
      <c r="K268" s="38"/>
      <c r="L268" s="39"/>
      <c r="M268" s="190"/>
      <c r="N268" s="191"/>
      <c r="O268" s="77"/>
      <c r="P268" s="77"/>
      <c r="Q268" s="77"/>
      <c r="R268" s="77"/>
      <c r="S268" s="77"/>
      <c r="T268" s="78"/>
      <c r="U268" s="38"/>
      <c r="V268" s="38"/>
      <c r="W268" s="38"/>
      <c r="X268" s="38"/>
      <c r="Y268" s="38"/>
      <c r="Z268" s="38"/>
      <c r="AA268" s="38"/>
      <c r="AB268" s="38"/>
      <c r="AC268" s="38"/>
      <c r="AD268" s="38"/>
      <c r="AE268" s="38"/>
      <c r="AT268" s="19" t="s">
        <v>152</v>
      </c>
      <c r="AU268" s="19" t="s">
        <v>88</v>
      </c>
    </row>
    <row r="269" s="15" customFormat="1">
      <c r="A269" s="15"/>
      <c r="B269" s="214"/>
      <c r="C269" s="15"/>
      <c r="D269" s="187" t="s">
        <v>204</v>
      </c>
      <c r="E269" s="215" t="s">
        <v>1</v>
      </c>
      <c r="F269" s="216" t="s">
        <v>444</v>
      </c>
      <c r="G269" s="15"/>
      <c r="H269" s="215" t="s">
        <v>1</v>
      </c>
      <c r="I269" s="217"/>
      <c r="J269" s="15"/>
      <c r="K269" s="15"/>
      <c r="L269" s="214"/>
      <c r="M269" s="218"/>
      <c r="N269" s="219"/>
      <c r="O269" s="219"/>
      <c r="P269" s="219"/>
      <c r="Q269" s="219"/>
      <c r="R269" s="219"/>
      <c r="S269" s="219"/>
      <c r="T269" s="220"/>
      <c r="U269" s="15"/>
      <c r="V269" s="15"/>
      <c r="W269" s="15"/>
      <c r="X269" s="15"/>
      <c r="Y269" s="15"/>
      <c r="Z269" s="15"/>
      <c r="AA269" s="15"/>
      <c r="AB269" s="15"/>
      <c r="AC269" s="15"/>
      <c r="AD269" s="15"/>
      <c r="AE269" s="15"/>
      <c r="AT269" s="215" t="s">
        <v>204</v>
      </c>
      <c r="AU269" s="215" t="s">
        <v>88</v>
      </c>
      <c r="AV269" s="15" t="s">
        <v>86</v>
      </c>
      <c r="AW269" s="15" t="s">
        <v>33</v>
      </c>
      <c r="AX269" s="15" t="s">
        <v>78</v>
      </c>
      <c r="AY269" s="215" t="s">
        <v>130</v>
      </c>
    </row>
    <row r="270" s="13" customFormat="1">
      <c r="A270" s="13"/>
      <c r="B270" s="198"/>
      <c r="C270" s="13"/>
      <c r="D270" s="187" t="s">
        <v>204</v>
      </c>
      <c r="E270" s="199" t="s">
        <v>1</v>
      </c>
      <c r="F270" s="200" t="s">
        <v>445</v>
      </c>
      <c r="G270" s="13"/>
      <c r="H270" s="201">
        <v>3.8700000000000001</v>
      </c>
      <c r="I270" s="202"/>
      <c r="J270" s="13"/>
      <c r="K270" s="13"/>
      <c r="L270" s="198"/>
      <c r="M270" s="203"/>
      <c r="N270" s="204"/>
      <c r="O270" s="204"/>
      <c r="P270" s="204"/>
      <c r="Q270" s="204"/>
      <c r="R270" s="204"/>
      <c r="S270" s="204"/>
      <c r="T270" s="205"/>
      <c r="U270" s="13"/>
      <c r="V270" s="13"/>
      <c r="W270" s="13"/>
      <c r="X270" s="13"/>
      <c r="Y270" s="13"/>
      <c r="Z270" s="13"/>
      <c r="AA270" s="13"/>
      <c r="AB270" s="13"/>
      <c r="AC270" s="13"/>
      <c r="AD270" s="13"/>
      <c r="AE270" s="13"/>
      <c r="AT270" s="199" t="s">
        <v>204</v>
      </c>
      <c r="AU270" s="199" t="s">
        <v>88</v>
      </c>
      <c r="AV270" s="13" t="s">
        <v>88</v>
      </c>
      <c r="AW270" s="13" t="s">
        <v>33</v>
      </c>
      <c r="AX270" s="13" t="s">
        <v>78</v>
      </c>
      <c r="AY270" s="199" t="s">
        <v>130</v>
      </c>
    </row>
    <row r="271" s="13" customFormat="1">
      <c r="A271" s="13"/>
      <c r="B271" s="198"/>
      <c r="C271" s="13"/>
      <c r="D271" s="187" t="s">
        <v>204</v>
      </c>
      <c r="E271" s="199" t="s">
        <v>1</v>
      </c>
      <c r="F271" s="200" t="s">
        <v>446</v>
      </c>
      <c r="G271" s="13"/>
      <c r="H271" s="201">
        <v>3.0960000000000001</v>
      </c>
      <c r="I271" s="202"/>
      <c r="J271" s="13"/>
      <c r="K271" s="13"/>
      <c r="L271" s="198"/>
      <c r="M271" s="203"/>
      <c r="N271" s="204"/>
      <c r="O271" s="204"/>
      <c r="P271" s="204"/>
      <c r="Q271" s="204"/>
      <c r="R271" s="204"/>
      <c r="S271" s="204"/>
      <c r="T271" s="205"/>
      <c r="U271" s="13"/>
      <c r="V271" s="13"/>
      <c r="W271" s="13"/>
      <c r="X271" s="13"/>
      <c r="Y271" s="13"/>
      <c r="Z271" s="13"/>
      <c r="AA271" s="13"/>
      <c r="AB271" s="13"/>
      <c r="AC271" s="13"/>
      <c r="AD271" s="13"/>
      <c r="AE271" s="13"/>
      <c r="AT271" s="199" t="s">
        <v>204</v>
      </c>
      <c r="AU271" s="199" t="s">
        <v>88</v>
      </c>
      <c r="AV271" s="13" t="s">
        <v>88</v>
      </c>
      <c r="AW271" s="13" t="s">
        <v>33</v>
      </c>
      <c r="AX271" s="13" t="s">
        <v>78</v>
      </c>
      <c r="AY271" s="199" t="s">
        <v>130</v>
      </c>
    </row>
    <row r="272" s="13" customFormat="1">
      <c r="A272" s="13"/>
      <c r="B272" s="198"/>
      <c r="C272" s="13"/>
      <c r="D272" s="187" t="s">
        <v>204</v>
      </c>
      <c r="E272" s="199" t="s">
        <v>1</v>
      </c>
      <c r="F272" s="200" t="s">
        <v>447</v>
      </c>
      <c r="G272" s="13"/>
      <c r="H272" s="201">
        <v>7.1280000000000001</v>
      </c>
      <c r="I272" s="202"/>
      <c r="J272" s="13"/>
      <c r="K272" s="13"/>
      <c r="L272" s="198"/>
      <c r="M272" s="203"/>
      <c r="N272" s="204"/>
      <c r="O272" s="204"/>
      <c r="P272" s="204"/>
      <c r="Q272" s="204"/>
      <c r="R272" s="204"/>
      <c r="S272" s="204"/>
      <c r="T272" s="205"/>
      <c r="U272" s="13"/>
      <c r="V272" s="13"/>
      <c r="W272" s="13"/>
      <c r="X272" s="13"/>
      <c r="Y272" s="13"/>
      <c r="Z272" s="13"/>
      <c r="AA272" s="13"/>
      <c r="AB272" s="13"/>
      <c r="AC272" s="13"/>
      <c r="AD272" s="13"/>
      <c r="AE272" s="13"/>
      <c r="AT272" s="199" t="s">
        <v>204</v>
      </c>
      <c r="AU272" s="199" t="s">
        <v>88</v>
      </c>
      <c r="AV272" s="13" t="s">
        <v>88</v>
      </c>
      <c r="AW272" s="13" t="s">
        <v>33</v>
      </c>
      <c r="AX272" s="13" t="s">
        <v>78</v>
      </c>
      <c r="AY272" s="199" t="s">
        <v>130</v>
      </c>
    </row>
    <row r="273" s="15" customFormat="1">
      <c r="A273" s="15"/>
      <c r="B273" s="214"/>
      <c r="C273" s="15"/>
      <c r="D273" s="187" t="s">
        <v>204</v>
      </c>
      <c r="E273" s="215" t="s">
        <v>1</v>
      </c>
      <c r="F273" s="216" t="s">
        <v>436</v>
      </c>
      <c r="G273" s="15"/>
      <c r="H273" s="215" t="s">
        <v>1</v>
      </c>
      <c r="I273" s="217"/>
      <c r="J273" s="15"/>
      <c r="K273" s="15"/>
      <c r="L273" s="214"/>
      <c r="M273" s="218"/>
      <c r="N273" s="219"/>
      <c r="O273" s="219"/>
      <c r="P273" s="219"/>
      <c r="Q273" s="219"/>
      <c r="R273" s="219"/>
      <c r="S273" s="219"/>
      <c r="T273" s="220"/>
      <c r="U273" s="15"/>
      <c r="V273" s="15"/>
      <c r="W273" s="15"/>
      <c r="X273" s="15"/>
      <c r="Y273" s="15"/>
      <c r="Z273" s="15"/>
      <c r="AA273" s="15"/>
      <c r="AB273" s="15"/>
      <c r="AC273" s="15"/>
      <c r="AD273" s="15"/>
      <c r="AE273" s="15"/>
      <c r="AT273" s="215" t="s">
        <v>204</v>
      </c>
      <c r="AU273" s="215" t="s">
        <v>88</v>
      </c>
      <c r="AV273" s="15" t="s">
        <v>86</v>
      </c>
      <c r="AW273" s="15" t="s">
        <v>33</v>
      </c>
      <c r="AX273" s="15" t="s">
        <v>78</v>
      </c>
      <c r="AY273" s="215" t="s">
        <v>130</v>
      </c>
    </row>
    <row r="274" s="13" customFormat="1">
      <c r="A274" s="13"/>
      <c r="B274" s="198"/>
      <c r="C274" s="13"/>
      <c r="D274" s="187" t="s">
        <v>204</v>
      </c>
      <c r="E274" s="199" t="s">
        <v>1</v>
      </c>
      <c r="F274" s="200" t="s">
        <v>448</v>
      </c>
      <c r="G274" s="13"/>
      <c r="H274" s="201">
        <v>13.140000000000001</v>
      </c>
      <c r="I274" s="202"/>
      <c r="J274" s="13"/>
      <c r="K274" s="13"/>
      <c r="L274" s="198"/>
      <c r="M274" s="203"/>
      <c r="N274" s="204"/>
      <c r="O274" s="204"/>
      <c r="P274" s="204"/>
      <c r="Q274" s="204"/>
      <c r="R274" s="204"/>
      <c r="S274" s="204"/>
      <c r="T274" s="205"/>
      <c r="U274" s="13"/>
      <c r="V274" s="13"/>
      <c r="W274" s="13"/>
      <c r="X274" s="13"/>
      <c r="Y274" s="13"/>
      <c r="Z274" s="13"/>
      <c r="AA274" s="13"/>
      <c r="AB274" s="13"/>
      <c r="AC274" s="13"/>
      <c r="AD274" s="13"/>
      <c r="AE274" s="13"/>
      <c r="AT274" s="199" t="s">
        <v>204</v>
      </c>
      <c r="AU274" s="199" t="s">
        <v>88</v>
      </c>
      <c r="AV274" s="13" t="s">
        <v>88</v>
      </c>
      <c r="AW274" s="13" t="s">
        <v>33</v>
      </c>
      <c r="AX274" s="13" t="s">
        <v>78</v>
      </c>
      <c r="AY274" s="199" t="s">
        <v>130</v>
      </c>
    </row>
    <row r="275" s="13" customFormat="1">
      <c r="A275" s="13"/>
      <c r="B275" s="198"/>
      <c r="C275" s="13"/>
      <c r="D275" s="187" t="s">
        <v>204</v>
      </c>
      <c r="E275" s="199" t="s">
        <v>1</v>
      </c>
      <c r="F275" s="200" t="s">
        <v>449</v>
      </c>
      <c r="G275" s="13"/>
      <c r="H275" s="201">
        <v>0.64800000000000002</v>
      </c>
      <c r="I275" s="202"/>
      <c r="J275" s="13"/>
      <c r="K275" s="13"/>
      <c r="L275" s="198"/>
      <c r="M275" s="203"/>
      <c r="N275" s="204"/>
      <c r="O275" s="204"/>
      <c r="P275" s="204"/>
      <c r="Q275" s="204"/>
      <c r="R275" s="204"/>
      <c r="S275" s="204"/>
      <c r="T275" s="205"/>
      <c r="U275" s="13"/>
      <c r="V275" s="13"/>
      <c r="W275" s="13"/>
      <c r="X275" s="13"/>
      <c r="Y275" s="13"/>
      <c r="Z275" s="13"/>
      <c r="AA275" s="13"/>
      <c r="AB275" s="13"/>
      <c r="AC275" s="13"/>
      <c r="AD275" s="13"/>
      <c r="AE275" s="13"/>
      <c r="AT275" s="199" t="s">
        <v>204</v>
      </c>
      <c r="AU275" s="199" t="s">
        <v>88</v>
      </c>
      <c r="AV275" s="13" t="s">
        <v>88</v>
      </c>
      <c r="AW275" s="13" t="s">
        <v>33</v>
      </c>
      <c r="AX275" s="13" t="s">
        <v>78</v>
      </c>
      <c r="AY275" s="199" t="s">
        <v>130</v>
      </c>
    </row>
    <row r="276" s="14" customFormat="1">
      <c r="A276" s="14"/>
      <c r="B276" s="206"/>
      <c r="C276" s="14"/>
      <c r="D276" s="187" t="s">
        <v>204</v>
      </c>
      <c r="E276" s="207" t="s">
        <v>1</v>
      </c>
      <c r="F276" s="208" t="s">
        <v>206</v>
      </c>
      <c r="G276" s="14"/>
      <c r="H276" s="209">
        <v>27.882000000000001</v>
      </c>
      <c r="I276" s="210"/>
      <c r="J276" s="14"/>
      <c r="K276" s="14"/>
      <c r="L276" s="206"/>
      <c r="M276" s="211"/>
      <c r="N276" s="212"/>
      <c r="O276" s="212"/>
      <c r="P276" s="212"/>
      <c r="Q276" s="212"/>
      <c r="R276" s="212"/>
      <c r="S276" s="212"/>
      <c r="T276" s="213"/>
      <c r="U276" s="14"/>
      <c r="V276" s="14"/>
      <c r="W276" s="14"/>
      <c r="X276" s="14"/>
      <c r="Y276" s="14"/>
      <c r="Z276" s="14"/>
      <c r="AA276" s="14"/>
      <c r="AB276" s="14"/>
      <c r="AC276" s="14"/>
      <c r="AD276" s="14"/>
      <c r="AE276" s="14"/>
      <c r="AT276" s="207" t="s">
        <v>204</v>
      </c>
      <c r="AU276" s="207" t="s">
        <v>88</v>
      </c>
      <c r="AV276" s="14" t="s">
        <v>149</v>
      </c>
      <c r="AW276" s="14" t="s">
        <v>33</v>
      </c>
      <c r="AX276" s="14" t="s">
        <v>78</v>
      </c>
      <c r="AY276" s="207" t="s">
        <v>130</v>
      </c>
    </row>
    <row r="277" s="13" customFormat="1">
      <c r="A277" s="13"/>
      <c r="B277" s="198"/>
      <c r="C277" s="13"/>
      <c r="D277" s="187" t="s">
        <v>204</v>
      </c>
      <c r="E277" s="199" t="s">
        <v>1</v>
      </c>
      <c r="F277" s="200" t="s">
        <v>450</v>
      </c>
      <c r="G277" s="13"/>
      <c r="H277" s="201">
        <v>29.276</v>
      </c>
      <c r="I277" s="202"/>
      <c r="J277" s="13"/>
      <c r="K277" s="13"/>
      <c r="L277" s="198"/>
      <c r="M277" s="203"/>
      <c r="N277" s="204"/>
      <c r="O277" s="204"/>
      <c r="P277" s="204"/>
      <c r="Q277" s="204"/>
      <c r="R277" s="204"/>
      <c r="S277" s="204"/>
      <c r="T277" s="205"/>
      <c r="U277" s="13"/>
      <c r="V277" s="13"/>
      <c r="W277" s="13"/>
      <c r="X277" s="13"/>
      <c r="Y277" s="13"/>
      <c r="Z277" s="13"/>
      <c r="AA277" s="13"/>
      <c r="AB277" s="13"/>
      <c r="AC277" s="13"/>
      <c r="AD277" s="13"/>
      <c r="AE277" s="13"/>
      <c r="AT277" s="199" t="s">
        <v>204</v>
      </c>
      <c r="AU277" s="199" t="s">
        <v>88</v>
      </c>
      <c r="AV277" s="13" t="s">
        <v>88</v>
      </c>
      <c r="AW277" s="13" t="s">
        <v>33</v>
      </c>
      <c r="AX277" s="13" t="s">
        <v>86</v>
      </c>
      <c r="AY277" s="199" t="s">
        <v>130</v>
      </c>
    </row>
    <row r="278" s="2" customFormat="1" ht="24.15" customHeight="1">
      <c r="A278" s="38"/>
      <c r="B278" s="172"/>
      <c r="C278" s="221" t="s">
        <v>451</v>
      </c>
      <c r="D278" s="221" t="s">
        <v>250</v>
      </c>
      <c r="E278" s="222" t="s">
        <v>440</v>
      </c>
      <c r="F278" s="223" t="s">
        <v>441</v>
      </c>
      <c r="G278" s="224" t="s">
        <v>201</v>
      </c>
      <c r="H278" s="225">
        <v>107.892</v>
      </c>
      <c r="I278" s="226"/>
      <c r="J278" s="227">
        <f>ROUND(I278*H278,2)</f>
        <v>0</v>
      </c>
      <c r="K278" s="228"/>
      <c r="L278" s="229"/>
      <c r="M278" s="230" t="s">
        <v>1</v>
      </c>
      <c r="N278" s="231" t="s">
        <v>43</v>
      </c>
      <c r="O278" s="77"/>
      <c r="P278" s="183">
        <f>O278*H278</f>
        <v>0</v>
      </c>
      <c r="Q278" s="183">
        <v>0.0011999999999999999</v>
      </c>
      <c r="R278" s="183">
        <f>Q278*H278</f>
        <v>0.12947039999999999</v>
      </c>
      <c r="S278" s="183">
        <v>0</v>
      </c>
      <c r="T278" s="184">
        <f>S278*H278</f>
        <v>0</v>
      </c>
      <c r="U278" s="38"/>
      <c r="V278" s="38"/>
      <c r="W278" s="38"/>
      <c r="X278" s="38"/>
      <c r="Y278" s="38"/>
      <c r="Z278" s="38"/>
      <c r="AA278" s="38"/>
      <c r="AB278" s="38"/>
      <c r="AC278" s="38"/>
      <c r="AD278" s="38"/>
      <c r="AE278" s="38"/>
      <c r="AR278" s="185" t="s">
        <v>172</v>
      </c>
      <c r="AT278" s="185" t="s">
        <v>250</v>
      </c>
      <c r="AU278" s="185" t="s">
        <v>88</v>
      </c>
      <c r="AY278" s="19" t="s">
        <v>130</v>
      </c>
      <c r="BE278" s="186">
        <f>IF(N278="základní",J278,0)</f>
        <v>0</v>
      </c>
      <c r="BF278" s="186">
        <f>IF(N278="snížená",J278,0)</f>
        <v>0</v>
      </c>
      <c r="BG278" s="186">
        <f>IF(N278="zákl. přenesená",J278,0)</f>
        <v>0</v>
      </c>
      <c r="BH278" s="186">
        <f>IF(N278="sníž. přenesená",J278,0)</f>
        <v>0</v>
      </c>
      <c r="BI278" s="186">
        <f>IF(N278="nulová",J278,0)</f>
        <v>0</v>
      </c>
      <c r="BJ278" s="19" t="s">
        <v>86</v>
      </c>
      <c r="BK278" s="186">
        <f>ROUND(I278*H278,2)</f>
        <v>0</v>
      </c>
      <c r="BL278" s="19" t="s">
        <v>149</v>
      </c>
      <c r="BM278" s="185" t="s">
        <v>452</v>
      </c>
    </row>
    <row r="279" s="2" customFormat="1">
      <c r="A279" s="38"/>
      <c r="B279" s="39"/>
      <c r="C279" s="38"/>
      <c r="D279" s="187" t="s">
        <v>152</v>
      </c>
      <c r="E279" s="38"/>
      <c r="F279" s="188" t="s">
        <v>453</v>
      </c>
      <c r="G279" s="38"/>
      <c r="H279" s="38"/>
      <c r="I279" s="189"/>
      <c r="J279" s="38"/>
      <c r="K279" s="38"/>
      <c r="L279" s="39"/>
      <c r="M279" s="190"/>
      <c r="N279" s="191"/>
      <c r="O279" s="77"/>
      <c r="P279" s="77"/>
      <c r="Q279" s="77"/>
      <c r="R279" s="77"/>
      <c r="S279" s="77"/>
      <c r="T279" s="78"/>
      <c r="U279" s="38"/>
      <c r="V279" s="38"/>
      <c r="W279" s="38"/>
      <c r="X279" s="38"/>
      <c r="Y279" s="38"/>
      <c r="Z279" s="38"/>
      <c r="AA279" s="38"/>
      <c r="AB279" s="38"/>
      <c r="AC279" s="38"/>
      <c r="AD279" s="38"/>
      <c r="AE279" s="38"/>
      <c r="AT279" s="19" t="s">
        <v>152</v>
      </c>
      <c r="AU279" s="19" t="s">
        <v>88</v>
      </c>
    </row>
    <row r="280" s="15" customFormat="1">
      <c r="A280" s="15"/>
      <c r="B280" s="214"/>
      <c r="C280" s="15"/>
      <c r="D280" s="187" t="s">
        <v>204</v>
      </c>
      <c r="E280" s="215" t="s">
        <v>1</v>
      </c>
      <c r="F280" s="216" t="s">
        <v>454</v>
      </c>
      <c r="G280" s="15"/>
      <c r="H280" s="215" t="s">
        <v>1</v>
      </c>
      <c r="I280" s="217"/>
      <c r="J280" s="15"/>
      <c r="K280" s="15"/>
      <c r="L280" s="214"/>
      <c r="M280" s="218"/>
      <c r="N280" s="219"/>
      <c r="O280" s="219"/>
      <c r="P280" s="219"/>
      <c r="Q280" s="219"/>
      <c r="R280" s="219"/>
      <c r="S280" s="219"/>
      <c r="T280" s="220"/>
      <c r="U280" s="15"/>
      <c r="V280" s="15"/>
      <c r="W280" s="15"/>
      <c r="X280" s="15"/>
      <c r="Y280" s="15"/>
      <c r="Z280" s="15"/>
      <c r="AA280" s="15"/>
      <c r="AB280" s="15"/>
      <c r="AC280" s="15"/>
      <c r="AD280" s="15"/>
      <c r="AE280" s="15"/>
      <c r="AT280" s="215" t="s">
        <v>204</v>
      </c>
      <c r="AU280" s="215" t="s">
        <v>88</v>
      </c>
      <c r="AV280" s="15" t="s">
        <v>86</v>
      </c>
      <c r="AW280" s="15" t="s">
        <v>33</v>
      </c>
      <c r="AX280" s="15" t="s">
        <v>78</v>
      </c>
      <c r="AY280" s="215" t="s">
        <v>130</v>
      </c>
    </row>
    <row r="281" s="13" customFormat="1">
      <c r="A281" s="13"/>
      <c r="B281" s="198"/>
      <c r="C281" s="13"/>
      <c r="D281" s="187" t="s">
        <v>204</v>
      </c>
      <c r="E281" s="199" t="s">
        <v>1</v>
      </c>
      <c r="F281" s="200" t="s">
        <v>455</v>
      </c>
      <c r="G281" s="13"/>
      <c r="H281" s="201">
        <v>19.350000000000001</v>
      </c>
      <c r="I281" s="202"/>
      <c r="J281" s="13"/>
      <c r="K281" s="13"/>
      <c r="L281" s="198"/>
      <c r="M281" s="203"/>
      <c r="N281" s="204"/>
      <c r="O281" s="204"/>
      <c r="P281" s="204"/>
      <c r="Q281" s="204"/>
      <c r="R281" s="204"/>
      <c r="S281" s="204"/>
      <c r="T281" s="205"/>
      <c r="U281" s="13"/>
      <c r="V281" s="13"/>
      <c r="W281" s="13"/>
      <c r="X281" s="13"/>
      <c r="Y281" s="13"/>
      <c r="Z281" s="13"/>
      <c r="AA281" s="13"/>
      <c r="AB281" s="13"/>
      <c r="AC281" s="13"/>
      <c r="AD281" s="13"/>
      <c r="AE281" s="13"/>
      <c r="AT281" s="199" t="s">
        <v>204</v>
      </c>
      <c r="AU281" s="199" t="s">
        <v>88</v>
      </c>
      <c r="AV281" s="13" t="s">
        <v>88</v>
      </c>
      <c r="AW281" s="13" t="s">
        <v>33</v>
      </c>
      <c r="AX281" s="13" t="s">
        <v>78</v>
      </c>
      <c r="AY281" s="199" t="s">
        <v>130</v>
      </c>
    </row>
    <row r="282" s="13" customFormat="1">
      <c r="A282" s="13"/>
      <c r="B282" s="198"/>
      <c r="C282" s="13"/>
      <c r="D282" s="187" t="s">
        <v>204</v>
      </c>
      <c r="E282" s="199" t="s">
        <v>1</v>
      </c>
      <c r="F282" s="200" t="s">
        <v>456</v>
      </c>
      <c r="G282" s="13"/>
      <c r="H282" s="201">
        <v>15.48</v>
      </c>
      <c r="I282" s="202"/>
      <c r="J282" s="13"/>
      <c r="K282" s="13"/>
      <c r="L282" s="198"/>
      <c r="M282" s="203"/>
      <c r="N282" s="204"/>
      <c r="O282" s="204"/>
      <c r="P282" s="204"/>
      <c r="Q282" s="204"/>
      <c r="R282" s="204"/>
      <c r="S282" s="204"/>
      <c r="T282" s="205"/>
      <c r="U282" s="13"/>
      <c r="V282" s="13"/>
      <c r="W282" s="13"/>
      <c r="X282" s="13"/>
      <c r="Y282" s="13"/>
      <c r="Z282" s="13"/>
      <c r="AA282" s="13"/>
      <c r="AB282" s="13"/>
      <c r="AC282" s="13"/>
      <c r="AD282" s="13"/>
      <c r="AE282" s="13"/>
      <c r="AT282" s="199" t="s">
        <v>204</v>
      </c>
      <c r="AU282" s="199" t="s">
        <v>88</v>
      </c>
      <c r="AV282" s="13" t="s">
        <v>88</v>
      </c>
      <c r="AW282" s="13" t="s">
        <v>33</v>
      </c>
      <c r="AX282" s="13" t="s">
        <v>78</v>
      </c>
      <c r="AY282" s="199" t="s">
        <v>130</v>
      </c>
    </row>
    <row r="283" s="13" customFormat="1">
      <c r="A283" s="13"/>
      <c r="B283" s="198"/>
      <c r="C283" s="13"/>
      <c r="D283" s="187" t="s">
        <v>204</v>
      </c>
      <c r="E283" s="199" t="s">
        <v>1</v>
      </c>
      <c r="F283" s="200" t="s">
        <v>457</v>
      </c>
      <c r="G283" s="13"/>
      <c r="H283" s="201">
        <v>16.199999999999999</v>
      </c>
      <c r="I283" s="202"/>
      <c r="J283" s="13"/>
      <c r="K283" s="13"/>
      <c r="L283" s="198"/>
      <c r="M283" s="203"/>
      <c r="N283" s="204"/>
      <c r="O283" s="204"/>
      <c r="P283" s="204"/>
      <c r="Q283" s="204"/>
      <c r="R283" s="204"/>
      <c r="S283" s="204"/>
      <c r="T283" s="205"/>
      <c r="U283" s="13"/>
      <c r="V283" s="13"/>
      <c r="W283" s="13"/>
      <c r="X283" s="13"/>
      <c r="Y283" s="13"/>
      <c r="Z283" s="13"/>
      <c r="AA283" s="13"/>
      <c r="AB283" s="13"/>
      <c r="AC283" s="13"/>
      <c r="AD283" s="13"/>
      <c r="AE283" s="13"/>
      <c r="AT283" s="199" t="s">
        <v>204</v>
      </c>
      <c r="AU283" s="199" t="s">
        <v>88</v>
      </c>
      <c r="AV283" s="13" t="s">
        <v>88</v>
      </c>
      <c r="AW283" s="13" t="s">
        <v>33</v>
      </c>
      <c r="AX283" s="13" t="s">
        <v>78</v>
      </c>
      <c r="AY283" s="199" t="s">
        <v>130</v>
      </c>
    </row>
    <row r="284" s="13" customFormat="1">
      <c r="A284" s="13"/>
      <c r="B284" s="198"/>
      <c r="C284" s="13"/>
      <c r="D284" s="187" t="s">
        <v>204</v>
      </c>
      <c r="E284" s="199" t="s">
        <v>1</v>
      </c>
      <c r="F284" s="200" t="s">
        <v>458</v>
      </c>
      <c r="G284" s="13"/>
      <c r="H284" s="201">
        <v>4.2839999999999998</v>
      </c>
      <c r="I284" s="202"/>
      <c r="J284" s="13"/>
      <c r="K284" s="13"/>
      <c r="L284" s="198"/>
      <c r="M284" s="203"/>
      <c r="N284" s="204"/>
      <c r="O284" s="204"/>
      <c r="P284" s="204"/>
      <c r="Q284" s="204"/>
      <c r="R284" s="204"/>
      <c r="S284" s="204"/>
      <c r="T284" s="205"/>
      <c r="U284" s="13"/>
      <c r="V284" s="13"/>
      <c r="W284" s="13"/>
      <c r="X284" s="13"/>
      <c r="Y284" s="13"/>
      <c r="Z284" s="13"/>
      <c r="AA284" s="13"/>
      <c r="AB284" s="13"/>
      <c r="AC284" s="13"/>
      <c r="AD284" s="13"/>
      <c r="AE284" s="13"/>
      <c r="AT284" s="199" t="s">
        <v>204</v>
      </c>
      <c r="AU284" s="199" t="s">
        <v>88</v>
      </c>
      <c r="AV284" s="13" t="s">
        <v>88</v>
      </c>
      <c r="AW284" s="13" t="s">
        <v>33</v>
      </c>
      <c r="AX284" s="13" t="s">
        <v>78</v>
      </c>
      <c r="AY284" s="199" t="s">
        <v>130</v>
      </c>
    </row>
    <row r="285" s="15" customFormat="1">
      <c r="A285" s="15"/>
      <c r="B285" s="214"/>
      <c r="C285" s="15"/>
      <c r="D285" s="187" t="s">
        <v>204</v>
      </c>
      <c r="E285" s="215" t="s">
        <v>1</v>
      </c>
      <c r="F285" s="216" t="s">
        <v>436</v>
      </c>
      <c r="G285" s="15"/>
      <c r="H285" s="215" t="s">
        <v>1</v>
      </c>
      <c r="I285" s="217"/>
      <c r="J285" s="15"/>
      <c r="K285" s="15"/>
      <c r="L285" s="214"/>
      <c r="M285" s="218"/>
      <c r="N285" s="219"/>
      <c r="O285" s="219"/>
      <c r="P285" s="219"/>
      <c r="Q285" s="219"/>
      <c r="R285" s="219"/>
      <c r="S285" s="219"/>
      <c r="T285" s="220"/>
      <c r="U285" s="15"/>
      <c r="V285" s="15"/>
      <c r="W285" s="15"/>
      <c r="X285" s="15"/>
      <c r="Y285" s="15"/>
      <c r="Z285" s="15"/>
      <c r="AA285" s="15"/>
      <c r="AB285" s="15"/>
      <c r="AC285" s="15"/>
      <c r="AD285" s="15"/>
      <c r="AE285" s="15"/>
      <c r="AT285" s="215" t="s">
        <v>204</v>
      </c>
      <c r="AU285" s="215" t="s">
        <v>88</v>
      </c>
      <c r="AV285" s="15" t="s">
        <v>86</v>
      </c>
      <c r="AW285" s="15" t="s">
        <v>33</v>
      </c>
      <c r="AX285" s="15" t="s">
        <v>78</v>
      </c>
      <c r="AY285" s="215" t="s">
        <v>130</v>
      </c>
    </row>
    <row r="286" s="13" customFormat="1">
      <c r="A286" s="13"/>
      <c r="B286" s="198"/>
      <c r="C286" s="13"/>
      <c r="D286" s="187" t="s">
        <v>204</v>
      </c>
      <c r="E286" s="199" t="s">
        <v>1</v>
      </c>
      <c r="F286" s="200" t="s">
        <v>459</v>
      </c>
      <c r="G286" s="13"/>
      <c r="H286" s="201">
        <v>45.090000000000003</v>
      </c>
      <c r="I286" s="202"/>
      <c r="J286" s="13"/>
      <c r="K286" s="13"/>
      <c r="L286" s="198"/>
      <c r="M286" s="203"/>
      <c r="N286" s="204"/>
      <c r="O286" s="204"/>
      <c r="P286" s="204"/>
      <c r="Q286" s="204"/>
      <c r="R286" s="204"/>
      <c r="S286" s="204"/>
      <c r="T286" s="205"/>
      <c r="U286" s="13"/>
      <c r="V286" s="13"/>
      <c r="W286" s="13"/>
      <c r="X286" s="13"/>
      <c r="Y286" s="13"/>
      <c r="Z286" s="13"/>
      <c r="AA286" s="13"/>
      <c r="AB286" s="13"/>
      <c r="AC286" s="13"/>
      <c r="AD286" s="13"/>
      <c r="AE286" s="13"/>
      <c r="AT286" s="199" t="s">
        <v>204</v>
      </c>
      <c r="AU286" s="199" t="s">
        <v>88</v>
      </c>
      <c r="AV286" s="13" t="s">
        <v>88</v>
      </c>
      <c r="AW286" s="13" t="s">
        <v>33</v>
      </c>
      <c r="AX286" s="13" t="s">
        <v>78</v>
      </c>
      <c r="AY286" s="199" t="s">
        <v>130</v>
      </c>
    </row>
    <row r="287" s="13" customFormat="1">
      <c r="A287" s="13"/>
      <c r="B287" s="198"/>
      <c r="C287" s="13"/>
      <c r="D287" s="187" t="s">
        <v>204</v>
      </c>
      <c r="E287" s="199" t="s">
        <v>1</v>
      </c>
      <c r="F287" s="200" t="s">
        <v>460</v>
      </c>
      <c r="G287" s="13"/>
      <c r="H287" s="201">
        <v>2.3500000000000001</v>
      </c>
      <c r="I287" s="202"/>
      <c r="J287" s="13"/>
      <c r="K287" s="13"/>
      <c r="L287" s="198"/>
      <c r="M287" s="203"/>
      <c r="N287" s="204"/>
      <c r="O287" s="204"/>
      <c r="P287" s="204"/>
      <c r="Q287" s="204"/>
      <c r="R287" s="204"/>
      <c r="S287" s="204"/>
      <c r="T287" s="205"/>
      <c r="U287" s="13"/>
      <c r="V287" s="13"/>
      <c r="W287" s="13"/>
      <c r="X287" s="13"/>
      <c r="Y287" s="13"/>
      <c r="Z287" s="13"/>
      <c r="AA287" s="13"/>
      <c r="AB287" s="13"/>
      <c r="AC287" s="13"/>
      <c r="AD287" s="13"/>
      <c r="AE287" s="13"/>
      <c r="AT287" s="199" t="s">
        <v>204</v>
      </c>
      <c r="AU287" s="199" t="s">
        <v>88</v>
      </c>
      <c r="AV287" s="13" t="s">
        <v>88</v>
      </c>
      <c r="AW287" s="13" t="s">
        <v>33</v>
      </c>
      <c r="AX287" s="13" t="s">
        <v>78</v>
      </c>
      <c r="AY287" s="199" t="s">
        <v>130</v>
      </c>
    </row>
    <row r="288" s="14" customFormat="1">
      <c r="A288" s="14"/>
      <c r="B288" s="206"/>
      <c r="C288" s="14"/>
      <c r="D288" s="187" t="s">
        <v>204</v>
      </c>
      <c r="E288" s="207" t="s">
        <v>1</v>
      </c>
      <c r="F288" s="208" t="s">
        <v>206</v>
      </c>
      <c r="G288" s="14"/>
      <c r="H288" s="209">
        <v>102.75400000000001</v>
      </c>
      <c r="I288" s="210"/>
      <c r="J288" s="14"/>
      <c r="K288" s="14"/>
      <c r="L288" s="206"/>
      <c r="M288" s="211"/>
      <c r="N288" s="212"/>
      <c r="O288" s="212"/>
      <c r="P288" s="212"/>
      <c r="Q288" s="212"/>
      <c r="R288" s="212"/>
      <c r="S288" s="212"/>
      <c r="T288" s="213"/>
      <c r="U288" s="14"/>
      <c r="V288" s="14"/>
      <c r="W288" s="14"/>
      <c r="X288" s="14"/>
      <c r="Y288" s="14"/>
      <c r="Z288" s="14"/>
      <c r="AA288" s="14"/>
      <c r="AB288" s="14"/>
      <c r="AC288" s="14"/>
      <c r="AD288" s="14"/>
      <c r="AE288" s="14"/>
      <c r="AT288" s="207" t="s">
        <v>204</v>
      </c>
      <c r="AU288" s="207" t="s">
        <v>88</v>
      </c>
      <c r="AV288" s="14" t="s">
        <v>149</v>
      </c>
      <c r="AW288" s="14" t="s">
        <v>33</v>
      </c>
      <c r="AX288" s="14" t="s">
        <v>78</v>
      </c>
      <c r="AY288" s="207" t="s">
        <v>130</v>
      </c>
    </row>
    <row r="289" s="13" customFormat="1">
      <c r="A289" s="13"/>
      <c r="B289" s="198"/>
      <c r="C289" s="13"/>
      <c r="D289" s="187" t="s">
        <v>204</v>
      </c>
      <c r="E289" s="199" t="s">
        <v>1</v>
      </c>
      <c r="F289" s="200" t="s">
        <v>461</v>
      </c>
      <c r="G289" s="13"/>
      <c r="H289" s="201">
        <v>107.892</v>
      </c>
      <c r="I289" s="202"/>
      <c r="J289" s="13"/>
      <c r="K289" s="13"/>
      <c r="L289" s="198"/>
      <c r="M289" s="203"/>
      <c r="N289" s="204"/>
      <c r="O289" s="204"/>
      <c r="P289" s="204"/>
      <c r="Q289" s="204"/>
      <c r="R289" s="204"/>
      <c r="S289" s="204"/>
      <c r="T289" s="205"/>
      <c r="U289" s="13"/>
      <c r="V289" s="13"/>
      <c r="W289" s="13"/>
      <c r="X289" s="13"/>
      <c r="Y289" s="13"/>
      <c r="Z289" s="13"/>
      <c r="AA289" s="13"/>
      <c r="AB289" s="13"/>
      <c r="AC289" s="13"/>
      <c r="AD289" s="13"/>
      <c r="AE289" s="13"/>
      <c r="AT289" s="199" t="s">
        <v>204</v>
      </c>
      <c r="AU289" s="199" t="s">
        <v>88</v>
      </c>
      <c r="AV289" s="13" t="s">
        <v>88</v>
      </c>
      <c r="AW289" s="13" t="s">
        <v>33</v>
      </c>
      <c r="AX289" s="13" t="s">
        <v>86</v>
      </c>
      <c r="AY289" s="199" t="s">
        <v>130</v>
      </c>
    </row>
    <row r="290" s="2" customFormat="1" ht="24.15" customHeight="1">
      <c r="A290" s="38"/>
      <c r="B290" s="172"/>
      <c r="C290" s="173" t="s">
        <v>462</v>
      </c>
      <c r="D290" s="173" t="s">
        <v>133</v>
      </c>
      <c r="E290" s="174" t="s">
        <v>463</v>
      </c>
      <c r="F290" s="175" t="s">
        <v>464</v>
      </c>
      <c r="G290" s="176" t="s">
        <v>247</v>
      </c>
      <c r="H290" s="177">
        <v>143.69</v>
      </c>
      <c r="I290" s="178"/>
      <c r="J290" s="179">
        <f>ROUND(I290*H290,2)</f>
        <v>0</v>
      </c>
      <c r="K290" s="180"/>
      <c r="L290" s="39"/>
      <c r="M290" s="181" t="s">
        <v>1</v>
      </c>
      <c r="N290" s="182" t="s">
        <v>43</v>
      </c>
      <c r="O290" s="77"/>
      <c r="P290" s="183">
        <f>O290*H290</f>
        <v>0</v>
      </c>
      <c r="Q290" s="183">
        <v>3.0000000000000001E-05</v>
      </c>
      <c r="R290" s="183">
        <f>Q290*H290</f>
        <v>0.0043106999999999998</v>
      </c>
      <c r="S290" s="183">
        <v>0</v>
      </c>
      <c r="T290" s="184">
        <f>S290*H290</f>
        <v>0</v>
      </c>
      <c r="U290" s="38"/>
      <c r="V290" s="38"/>
      <c r="W290" s="38"/>
      <c r="X290" s="38"/>
      <c r="Y290" s="38"/>
      <c r="Z290" s="38"/>
      <c r="AA290" s="38"/>
      <c r="AB290" s="38"/>
      <c r="AC290" s="38"/>
      <c r="AD290" s="38"/>
      <c r="AE290" s="38"/>
      <c r="AR290" s="185" t="s">
        <v>149</v>
      </c>
      <c r="AT290" s="185" t="s">
        <v>133</v>
      </c>
      <c r="AU290" s="185" t="s">
        <v>88</v>
      </c>
      <c r="AY290" s="19" t="s">
        <v>130</v>
      </c>
      <c r="BE290" s="186">
        <f>IF(N290="základní",J290,0)</f>
        <v>0</v>
      </c>
      <c r="BF290" s="186">
        <f>IF(N290="snížená",J290,0)</f>
        <v>0</v>
      </c>
      <c r="BG290" s="186">
        <f>IF(N290="zákl. přenesená",J290,0)</f>
        <v>0</v>
      </c>
      <c r="BH290" s="186">
        <f>IF(N290="sníž. přenesená",J290,0)</f>
        <v>0</v>
      </c>
      <c r="BI290" s="186">
        <f>IF(N290="nulová",J290,0)</f>
        <v>0</v>
      </c>
      <c r="BJ290" s="19" t="s">
        <v>86</v>
      </c>
      <c r="BK290" s="186">
        <f>ROUND(I290*H290,2)</f>
        <v>0</v>
      </c>
      <c r="BL290" s="19" t="s">
        <v>149</v>
      </c>
      <c r="BM290" s="185" t="s">
        <v>465</v>
      </c>
    </row>
    <row r="291" s="2" customFormat="1" ht="24.15" customHeight="1">
      <c r="A291" s="38"/>
      <c r="B291" s="172"/>
      <c r="C291" s="221" t="s">
        <v>466</v>
      </c>
      <c r="D291" s="221" t="s">
        <v>250</v>
      </c>
      <c r="E291" s="222" t="s">
        <v>467</v>
      </c>
      <c r="F291" s="223" t="s">
        <v>468</v>
      </c>
      <c r="G291" s="224" t="s">
        <v>247</v>
      </c>
      <c r="H291" s="225">
        <v>150.875</v>
      </c>
      <c r="I291" s="226"/>
      <c r="J291" s="227">
        <f>ROUND(I291*H291,2)</f>
        <v>0</v>
      </c>
      <c r="K291" s="228"/>
      <c r="L291" s="229"/>
      <c r="M291" s="230" t="s">
        <v>1</v>
      </c>
      <c r="N291" s="231" t="s">
        <v>43</v>
      </c>
      <c r="O291" s="77"/>
      <c r="P291" s="183">
        <f>O291*H291</f>
        <v>0</v>
      </c>
      <c r="Q291" s="183">
        <v>0.00032000000000000003</v>
      </c>
      <c r="R291" s="183">
        <f>Q291*H291</f>
        <v>0.048280000000000003</v>
      </c>
      <c r="S291" s="183">
        <v>0</v>
      </c>
      <c r="T291" s="184">
        <f>S291*H291</f>
        <v>0</v>
      </c>
      <c r="U291" s="38"/>
      <c r="V291" s="38"/>
      <c r="W291" s="38"/>
      <c r="X291" s="38"/>
      <c r="Y291" s="38"/>
      <c r="Z291" s="38"/>
      <c r="AA291" s="38"/>
      <c r="AB291" s="38"/>
      <c r="AC291" s="38"/>
      <c r="AD291" s="38"/>
      <c r="AE291" s="38"/>
      <c r="AR291" s="185" t="s">
        <v>172</v>
      </c>
      <c r="AT291" s="185" t="s">
        <v>250</v>
      </c>
      <c r="AU291" s="185" t="s">
        <v>88</v>
      </c>
      <c r="AY291" s="19" t="s">
        <v>130</v>
      </c>
      <c r="BE291" s="186">
        <f>IF(N291="základní",J291,0)</f>
        <v>0</v>
      </c>
      <c r="BF291" s="186">
        <f>IF(N291="snížená",J291,0)</f>
        <v>0</v>
      </c>
      <c r="BG291" s="186">
        <f>IF(N291="zákl. přenesená",J291,0)</f>
        <v>0</v>
      </c>
      <c r="BH291" s="186">
        <f>IF(N291="sníž. přenesená",J291,0)</f>
        <v>0</v>
      </c>
      <c r="BI291" s="186">
        <f>IF(N291="nulová",J291,0)</f>
        <v>0</v>
      </c>
      <c r="BJ291" s="19" t="s">
        <v>86</v>
      </c>
      <c r="BK291" s="186">
        <f>ROUND(I291*H291,2)</f>
        <v>0</v>
      </c>
      <c r="BL291" s="19" t="s">
        <v>149</v>
      </c>
      <c r="BM291" s="185" t="s">
        <v>469</v>
      </c>
    </row>
    <row r="292" s="13" customFormat="1">
      <c r="A292" s="13"/>
      <c r="B292" s="198"/>
      <c r="C292" s="13"/>
      <c r="D292" s="187" t="s">
        <v>204</v>
      </c>
      <c r="E292" s="199" t="s">
        <v>1</v>
      </c>
      <c r="F292" s="200" t="s">
        <v>470</v>
      </c>
      <c r="G292" s="13"/>
      <c r="H292" s="201">
        <v>150.875</v>
      </c>
      <c r="I292" s="202"/>
      <c r="J292" s="13"/>
      <c r="K292" s="13"/>
      <c r="L292" s="198"/>
      <c r="M292" s="203"/>
      <c r="N292" s="204"/>
      <c r="O292" s="204"/>
      <c r="P292" s="204"/>
      <c r="Q292" s="204"/>
      <c r="R292" s="204"/>
      <c r="S292" s="204"/>
      <c r="T292" s="205"/>
      <c r="U292" s="13"/>
      <c r="V292" s="13"/>
      <c r="W292" s="13"/>
      <c r="X292" s="13"/>
      <c r="Y292" s="13"/>
      <c r="Z292" s="13"/>
      <c r="AA292" s="13"/>
      <c r="AB292" s="13"/>
      <c r="AC292" s="13"/>
      <c r="AD292" s="13"/>
      <c r="AE292" s="13"/>
      <c r="AT292" s="199" t="s">
        <v>204</v>
      </c>
      <c r="AU292" s="199" t="s">
        <v>88</v>
      </c>
      <c r="AV292" s="13" t="s">
        <v>88</v>
      </c>
      <c r="AW292" s="13" t="s">
        <v>33</v>
      </c>
      <c r="AX292" s="13" t="s">
        <v>86</v>
      </c>
      <c r="AY292" s="199" t="s">
        <v>130</v>
      </c>
    </row>
    <row r="293" s="2" customFormat="1" ht="24.15" customHeight="1">
      <c r="A293" s="38"/>
      <c r="B293" s="172"/>
      <c r="C293" s="173" t="s">
        <v>471</v>
      </c>
      <c r="D293" s="173" t="s">
        <v>133</v>
      </c>
      <c r="E293" s="174" t="s">
        <v>472</v>
      </c>
      <c r="F293" s="175" t="s">
        <v>473</v>
      </c>
      <c r="G293" s="176" t="s">
        <v>201</v>
      </c>
      <c r="H293" s="177">
        <v>726.94299999999998</v>
      </c>
      <c r="I293" s="178"/>
      <c r="J293" s="179">
        <f>ROUND(I293*H293,2)</f>
        <v>0</v>
      </c>
      <c r="K293" s="180"/>
      <c r="L293" s="39"/>
      <c r="M293" s="181" t="s">
        <v>1</v>
      </c>
      <c r="N293" s="182" t="s">
        <v>43</v>
      </c>
      <c r="O293" s="77"/>
      <c r="P293" s="183">
        <f>O293*H293</f>
        <v>0</v>
      </c>
      <c r="Q293" s="183">
        <v>0.00022000000000000001</v>
      </c>
      <c r="R293" s="183">
        <f>Q293*H293</f>
        <v>0.15992745999999999</v>
      </c>
      <c r="S293" s="183">
        <v>0</v>
      </c>
      <c r="T293" s="184">
        <f>S293*H293</f>
        <v>0</v>
      </c>
      <c r="U293" s="38"/>
      <c r="V293" s="38"/>
      <c r="W293" s="38"/>
      <c r="X293" s="38"/>
      <c r="Y293" s="38"/>
      <c r="Z293" s="38"/>
      <c r="AA293" s="38"/>
      <c r="AB293" s="38"/>
      <c r="AC293" s="38"/>
      <c r="AD293" s="38"/>
      <c r="AE293" s="38"/>
      <c r="AR293" s="185" t="s">
        <v>149</v>
      </c>
      <c r="AT293" s="185" t="s">
        <v>133</v>
      </c>
      <c r="AU293" s="185" t="s">
        <v>88</v>
      </c>
      <c r="AY293" s="19" t="s">
        <v>130</v>
      </c>
      <c r="BE293" s="186">
        <f>IF(N293="základní",J293,0)</f>
        <v>0</v>
      </c>
      <c r="BF293" s="186">
        <f>IF(N293="snížená",J293,0)</f>
        <v>0</v>
      </c>
      <c r="BG293" s="186">
        <f>IF(N293="zákl. přenesená",J293,0)</f>
        <v>0</v>
      </c>
      <c r="BH293" s="186">
        <f>IF(N293="sníž. přenesená",J293,0)</f>
        <v>0</v>
      </c>
      <c r="BI293" s="186">
        <f>IF(N293="nulová",J293,0)</f>
        <v>0</v>
      </c>
      <c r="BJ293" s="19" t="s">
        <v>86</v>
      </c>
      <c r="BK293" s="186">
        <f>ROUND(I293*H293,2)</f>
        <v>0</v>
      </c>
      <c r="BL293" s="19" t="s">
        <v>149</v>
      </c>
      <c r="BM293" s="185" t="s">
        <v>474</v>
      </c>
    </row>
    <row r="294" s="2" customFormat="1">
      <c r="A294" s="38"/>
      <c r="B294" s="39"/>
      <c r="C294" s="38"/>
      <c r="D294" s="187" t="s">
        <v>152</v>
      </c>
      <c r="E294" s="38"/>
      <c r="F294" s="188" t="s">
        <v>203</v>
      </c>
      <c r="G294" s="38"/>
      <c r="H294" s="38"/>
      <c r="I294" s="189"/>
      <c r="J294" s="38"/>
      <c r="K294" s="38"/>
      <c r="L294" s="39"/>
      <c r="M294" s="190"/>
      <c r="N294" s="191"/>
      <c r="O294" s="77"/>
      <c r="P294" s="77"/>
      <c r="Q294" s="77"/>
      <c r="R294" s="77"/>
      <c r="S294" s="77"/>
      <c r="T294" s="78"/>
      <c r="U294" s="38"/>
      <c r="V294" s="38"/>
      <c r="W294" s="38"/>
      <c r="X294" s="38"/>
      <c r="Y294" s="38"/>
      <c r="Z294" s="38"/>
      <c r="AA294" s="38"/>
      <c r="AB294" s="38"/>
      <c r="AC294" s="38"/>
      <c r="AD294" s="38"/>
      <c r="AE294" s="38"/>
      <c r="AT294" s="19" t="s">
        <v>152</v>
      </c>
      <c r="AU294" s="19" t="s">
        <v>88</v>
      </c>
    </row>
    <row r="295" s="15" customFormat="1">
      <c r="A295" s="15"/>
      <c r="B295" s="214"/>
      <c r="C295" s="15"/>
      <c r="D295" s="187" t="s">
        <v>204</v>
      </c>
      <c r="E295" s="215" t="s">
        <v>1</v>
      </c>
      <c r="F295" s="216" t="s">
        <v>475</v>
      </c>
      <c r="G295" s="15"/>
      <c r="H295" s="215" t="s">
        <v>1</v>
      </c>
      <c r="I295" s="217"/>
      <c r="J295" s="15"/>
      <c r="K295" s="15"/>
      <c r="L295" s="214"/>
      <c r="M295" s="218"/>
      <c r="N295" s="219"/>
      <c r="O295" s="219"/>
      <c r="P295" s="219"/>
      <c r="Q295" s="219"/>
      <c r="R295" s="219"/>
      <c r="S295" s="219"/>
      <c r="T295" s="220"/>
      <c r="U295" s="15"/>
      <c r="V295" s="15"/>
      <c r="W295" s="15"/>
      <c r="X295" s="15"/>
      <c r="Y295" s="15"/>
      <c r="Z295" s="15"/>
      <c r="AA295" s="15"/>
      <c r="AB295" s="15"/>
      <c r="AC295" s="15"/>
      <c r="AD295" s="15"/>
      <c r="AE295" s="15"/>
      <c r="AT295" s="215" t="s">
        <v>204</v>
      </c>
      <c r="AU295" s="215" t="s">
        <v>88</v>
      </c>
      <c r="AV295" s="15" t="s">
        <v>86</v>
      </c>
      <c r="AW295" s="15" t="s">
        <v>33</v>
      </c>
      <c r="AX295" s="15" t="s">
        <v>78</v>
      </c>
      <c r="AY295" s="215" t="s">
        <v>130</v>
      </c>
    </row>
    <row r="296" s="15" customFormat="1">
      <c r="A296" s="15"/>
      <c r="B296" s="214"/>
      <c r="C296" s="15"/>
      <c r="D296" s="187" t="s">
        <v>204</v>
      </c>
      <c r="E296" s="215" t="s">
        <v>1</v>
      </c>
      <c r="F296" s="216" t="s">
        <v>400</v>
      </c>
      <c r="G296" s="15"/>
      <c r="H296" s="215" t="s">
        <v>1</v>
      </c>
      <c r="I296" s="217"/>
      <c r="J296" s="15"/>
      <c r="K296" s="15"/>
      <c r="L296" s="214"/>
      <c r="M296" s="218"/>
      <c r="N296" s="219"/>
      <c r="O296" s="219"/>
      <c r="P296" s="219"/>
      <c r="Q296" s="219"/>
      <c r="R296" s="219"/>
      <c r="S296" s="219"/>
      <c r="T296" s="220"/>
      <c r="U296" s="15"/>
      <c r="V296" s="15"/>
      <c r="W296" s="15"/>
      <c r="X296" s="15"/>
      <c r="Y296" s="15"/>
      <c r="Z296" s="15"/>
      <c r="AA296" s="15"/>
      <c r="AB296" s="15"/>
      <c r="AC296" s="15"/>
      <c r="AD296" s="15"/>
      <c r="AE296" s="15"/>
      <c r="AT296" s="215" t="s">
        <v>204</v>
      </c>
      <c r="AU296" s="215" t="s">
        <v>88</v>
      </c>
      <c r="AV296" s="15" t="s">
        <v>86</v>
      </c>
      <c r="AW296" s="15" t="s">
        <v>33</v>
      </c>
      <c r="AX296" s="15" t="s">
        <v>78</v>
      </c>
      <c r="AY296" s="215" t="s">
        <v>130</v>
      </c>
    </row>
    <row r="297" s="13" customFormat="1">
      <c r="A297" s="13"/>
      <c r="B297" s="198"/>
      <c r="C297" s="13"/>
      <c r="D297" s="187" t="s">
        <v>204</v>
      </c>
      <c r="E297" s="199" t="s">
        <v>1</v>
      </c>
      <c r="F297" s="200" t="s">
        <v>401</v>
      </c>
      <c r="G297" s="13"/>
      <c r="H297" s="201">
        <v>542.03599999999994</v>
      </c>
      <c r="I297" s="202"/>
      <c r="J297" s="13"/>
      <c r="K297" s="13"/>
      <c r="L297" s="198"/>
      <c r="M297" s="203"/>
      <c r="N297" s="204"/>
      <c r="O297" s="204"/>
      <c r="P297" s="204"/>
      <c r="Q297" s="204"/>
      <c r="R297" s="204"/>
      <c r="S297" s="204"/>
      <c r="T297" s="205"/>
      <c r="U297" s="13"/>
      <c r="V297" s="13"/>
      <c r="W297" s="13"/>
      <c r="X297" s="13"/>
      <c r="Y297" s="13"/>
      <c r="Z297" s="13"/>
      <c r="AA297" s="13"/>
      <c r="AB297" s="13"/>
      <c r="AC297" s="13"/>
      <c r="AD297" s="13"/>
      <c r="AE297" s="13"/>
      <c r="AT297" s="199" t="s">
        <v>204</v>
      </c>
      <c r="AU297" s="199" t="s">
        <v>88</v>
      </c>
      <c r="AV297" s="13" t="s">
        <v>88</v>
      </c>
      <c r="AW297" s="13" t="s">
        <v>33</v>
      </c>
      <c r="AX297" s="13" t="s">
        <v>78</v>
      </c>
      <c r="AY297" s="199" t="s">
        <v>130</v>
      </c>
    </row>
    <row r="298" s="15" customFormat="1">
      <c r="A298" s="15"/>
      <c r="B298" s="214"/>
      <c r="C298" s="15"/>
      <c r="D298" s="187" t="s">
        <v>204</v>
      </c>
      <c r="E298" s="215" t="s">
        <v>1</v>
      </c>
      <c r="F298" s="216" t="s">
        <v>402</v>
      </c>
      <c r="G298" s="15"/>
      <c r="H298" s="215" t="s">
        <v>1</v>
      </c>
      <c r="I298" s="217"/>
      <c r="J298" s="15"/>
      <c r="K298" s="15"/>
      <c r="L298" s="214"/>
      <c r="M298" s="218"/>
      <c r="N298" s="219"/>
      <c r="O298" s="219"/>
      <c r="P298" s="219"/>
      <c r="Q298" s="219"/>
      <c r="R298" s="219"/>
      <c r="S298" s="219"/>
      <c r="T298" s="220"/>
      <c r="U298" s="15"/>
      <c r="V298" s="15"/>
      <c r="W298" s="15"/>
      <c r="X298" s="15"/>
      <c r="Y298" s="15"/>
      <c r="Z298" s="15"/>
      <c r="AA298" s="15"/>
      <c r="AB298" s="15"/>
      <c r="AC298" s="15"/>
      <c r="AD298" s="15"/>
      <c r="AE298" s="15"/>
      <c r="AT298" s="215" t="s">
        <v>204</v>
      </c>
      <c r="AU298" s="215" t="s">
        <v>88</v>
      </c>
      <c r="AV298" s="15" t="s">
        <v>86</v>
      </c>
      <c r="AW298" s="15" t="s">
        <v>33</v>
      </c>
      <c r="AX298" s="15" t="s">
        <v>78</v>
      </c>
      <c r="AY298" s="215" t="s">
        <v>130</v>
      </c>
    </row>
    <row r="299" s="13" customFormat="1">
      <c r="A299" s="13"/>
      <c r="B299" s="198"/>
      <c r="C299" s="13"/>
      <c r="D299" s="187" t="s">
        <v>204</v>
      </c>
      <c r="E299" s="199" t="s">
        <v>1</v>
      </c>
      <c r="F299" s="200" t="s">
        <v>403</v>
      </c>
      <c r="G299" s="13"/>
      <c r="H299" s="201">
        <v>40.319000000000003</v>
      </c>
      <c r="I299" s="202"/>
      <c r="J299" s="13"/>
      <c r="K299" s="13"/>
      <c r="L299" s="198"/>
      <c r="M299" s="203"/>
      <c r="N299" s="204"/>
      <c r="O299" s="204"/>
      <c r="P299" s="204"/>
      <c r="Q299" s="204"/>
      <c r="R299" s="204"/>
      <c r="S299" s="204"/>
      <c r="T299" s="205"/>
      <c r="U299" s="13"/>
      <c r="V299" s="13"/>
      <c r="W299" s="13"/>
      <c r="X299" s="13"/>
      <c r="Y299" s="13"/>
      <c r="Z299" s="13"/>
      <c r="AA299" s="13"/>
      <c r="AB299" s="13"/>
      <c r="AC299" s="13"/>
      <c r="AD299" s="13"/>
      <c r="AE299" s="13"/>
      <c r="AT299" s="199" t="s">
        <v>204</v>
      </c>
      <c r="AU299" s="199" t="s">
        <v>88</v>
      </c>
      <c r="AV299" s="13" t="s">
        <v>88</v>
      </c>
      <c r="AW299" s="13" t="s">
        <v>33</v>
      </c>
      <c r="AX299" s="13" t="s">
        <v>78</v>
      </c>
      <c r="AY299" s="199" t="s">
        <v>130</v>
      </c>
    </row>
    <row r="300" s="15" customFormat="1">
      <c r="A300" s="15"/>
      <c r="B300" s="214"/>
      <c r="C300" s="15"/>
      <c r="D300" s="187" t="s">
        <v>204</v>
      </c>
      <c r="E300" s="215" t="s">
        <v>1</v>
      </c>
      <c r="F300" s="216" t="s">
        <v>404</v>
      </c>
      <c r="G300" s="15"/>
      <c r="H300" s="215" t="s">
        <v>1</v>
      </c>
      <c r="I300" s="217"/>
      <c r="J300" s="15"/>
      <c r="K300" s="15"/>
      <c r="L300" s="214"/>
      <c r="M300" s="218"/>
      <c r="N300" s="219"/>
      <c r="O300" s="219"/>
      <c r="P300" s="219"/>
      <c r="Q300" s="219"/>
      <c r="R300" s="219"/>
      <c r="S300" s="219"/>
      <c r="T300" s="220"/>
      <c r="U300" s="15"/>
      <c r="V300" s="15"/>
      <c r="W300" s="15"/>
      <c r="X300" s="15"/>
      <c r="Y300" s="15"/>
      <c r="Z300" s="15"/>
      <c r="AA300" s="15"/>
      <c r="AB300" s="15"/>
      <c r="AC300" s="15"/>
      <c r="AD300" s="15"/>
      <c r="AE300" s="15"/>
      <c r="AT300" s="215" t="s">
        <v>204</v>
      </c>
      <c r="AU300" s="215" t="s">
        <v>88</v>
      </c>
      <c r="AV300" s="15" t="s">
        <v>86</v>
      </c>
      <c r="AW300" s="15" t="s">
        <v>33</v>
      </c>
      <c r="AX300" s="15" t="s">
        <v>78</v>
      </c>
      <c r="AY300" s="215" t="s">
        <v>130</v>
      </c>
    </row>
    <row r="301" s="13" customFormat="1">
      <c r="A301" s="13"/>
      <c r="B301" s="198"/>
      <c r="C301" s="13"/>
      <c r="D301" s="187" t="s">
        <v>204</v>
      </c>
      <c r="E301" s="199" t="s">
        <v>1</v>
      </c>
      <c r="F301" s="200" t="s">
        <v>405</v>
      </c>
      <c r="G301" s="13"/>
      <c r="H301" s="201">
        <v>144.58799999999999</v>
      </c>
      <c r="I301" s="202"/>
      <c r="J301" s="13"/>
      <c r="K301" s="13"/>
      <c r="L301" s="198"/>
      <c r="M301" s="203"/>
      <c r="N301" s="204"/>
      <c r="O301" s="204"/>
      <c r="P301" s="204"/>
      <c r="Q301" s="204"/>
      <c r="R301" s="204"/>
      <c r="S301" s="204"/>
      <c r="T301" s="205"/>
      <c r="U301" s="13"/>
      <c r="V301" s="13"/>
      <c r="W301" s="13"/>
      <c r="X301" s="13"/>
      <c r="Y301" s="13"/>
      <c r="Z301" s="13"/>
      <c r="AA301" s="13"/>
      <c r="AB301" s="13"/>
      <c r="AC301" s="13"/>
      <c r="AD301" s="13"/>
      <c r="AE301" s="13"/>
      <c r="AT301" s="199" t="s">
        <v>204</v>
      </c>
      <c r="AU301" s="199" t="s">
        <v>88</v>
      </c>
      <c r="AV301" s="13" t="s">
        <v>88</v>
      </c>
      <c r="AW301" s="13" t="s">
        <v>33</v>
      </c>
      <c r="AX301" s="13" t="s">
        <v>78</v>
      </c>
      <c r="AY301" s="199" t="s">
        <v>130</v>
      </c>
    </row>
    <row r="302" s="14" customFormat="1">
      <c r="A302" s="14"/>
      <c r="B302" s="206"/>
      <c r="C302" s="14"/>
      <c r="D302" s="187" t="s">
        <v>204</v>
      </c>
      <c r="E302" s="207" t="s">
        <v>1</v>
      </c>
      <c r="F302" s="208" t="s">
        <v>206</v>
      </c>
      <c r="G302" s="14"/>
      <c r="H302" s="209">
        <v>726.94299999999998</v>
      </c>
      <c r="I302" s="210"/>
      <c r="J302" s="14"/>
      <c r="K302" s="14"/>
      <c r="L302" s="206"/>
      <c r="M302" s="211"/>
      <c r="N302" s="212"/>
      <c r="O302" s="212"/>
      <c r="P302" s="212"/>
      <c r="Q302" s="212"/>
      <c r="R302" s="212"/>
      <c r="S302" s="212"/>
      <c r="T302" s="213"/>
      <c r="U302" s="14"/>
      <c r="V302" s="14"/>
      <c r="W302" s="14"/>
      <c r="X302" s="14"/>
      <c r="Y302" s="14"/>
      <c r="Z302" s="14"/>
      <c r="AA302" s="14"/>
      <c r="AB302" s="14"/>
      <c r="AC302" s="14"/>
      <c r="AD302" s="14"/>
      <c r="AE302" s="14"/>
      <c r="AT302" s="207" t="s">
        <v>204</v>
      </c>
      <c r="AU302" s="207" t="s">
        <v>88</v>
      </c>
      <c r="AV302" s="14" t="s">
        <v>149</v>
      </c>
      <c r="AW302" s="14" t="s">
        <v>33</v>
      </c>
      <c r="AX302" s="14" t="s">
        <v>86</v>
      </c>
      <c r="AY302" s="207" t="s">
        <v>130</v>
      </c>
    </row>
    <row r="303" s="2" customFormat="1" ht="24.15" customHeight="1">
      <c r="A303" s="38"/>
      <c r="B303" s="172"/>
      <c r="C303" s="173" t="s">
        <v>476</v>
      </c>
      <c r="D303" s="173" t="s">
        <v>133</v>
      </c>
      <c r="E303" s="174" t="s">
        <v>477</v>
      </c>
      <c r="F303" s="175" t="s">
        <v>478</v>
      </c>
      <c r="G303" s="176" t="s">
        <v>201</v>
      </c>
      <c r="H303" s="177">
        <v>144.58799999999999</v>
      </c>
      <c r="I303" s="178"/>
      <c r="J303" s="179">
        <f>ROUND(I303*H303,2)</f>
        <v>0</v>
      </c>
      <c r="K303" s="180"/>
      <c r="L303" s="39"/>
      <c r="M303" s="181" t="s">
        <v>1</v>
      </c>
      <c r="N303" s="182" t="s">
        <v>43</v>
      </c>
      <c r="O303" s="77"/>
      <c r="P303" s="183">
        <f>O303*H303</f>
        <v>0</v>
      </c>
      <c r="Q303" s="183">
        <v>0.0057000000000000002</v>
      </c>
      <c r="R303" s="183">
        <f>Q303*H303</f>
        <v>0.82415159999999998</v>
      </c>
      <c r="S303" s="183">
        <v>0</v>
      </c>
      <c r="T303" s="184">
        <f>S303*H303</f>
        <v>0</v>
      </c>
      <c r="U303" s="38"/>
      <c r="V303" s="38"/>
      <c r="W303" s="38"/>
      <c r="X303" s="38"/>
      <c r="Y303" s="38"/>
      <c r="Z303" s="38"/>
      <c r="AA303" s="38"/>
      <c r="AB303" s="38"/>
      <c r="AC303" s="38"/>
      <c r="AD303" s="38"/>
      <c r="AE303" s="38"/>
      <c r="AR303" s="185" t="s">
        <v>149</v>
      </c>
      <c r="AT303" s="185" t="s">
        <v>133</v>
      </c>
      <c r="AU303" s="185" t="s">
        <v>88</v>
      </c>
      <c r="AY303" s="19" t="s">
        <v>130</v>
      </c>
      <c r="BE303" s="186">
        <f>IF(N303="základní",J303,0)</f>
        <v>0</v>
      </c>
      <c r="BF303" s="186">
        <f>IF(N303="snížená",J303,0)</f>
        <v>0</v>
      </c>
      <c r="BG303" s="186">
        <f>IF(N303="zákl. přenesená",J303,0)</f>
        <v>0</v>
      </c>
      <c r="BH303" s="186">
        <f>IF(N303="sníž. přenesená",J303,0)</f>
        <v>0</v>
      </c>
      <c r="BI303" s="186">
        <f>IF(N303="nulová",J303,0)</f>
        <v>0</v>
      </c>
      <c r="BJ303" s="19" t="s">
        <v>86</v>
      </c>
      <c r="BK303" s="186">
        <f>ROUND(I303*H303,2)</f>
        <v>0</v>
      </c>
      <c r="BL303" s="19" t="s">
        <v>149</v>
      </c>
      <c r="BM303" s="185" t="s">
        <v>479</v>
      </c>
    </row>
    <row r="304" s="15" customFormat="1">
      <c r="A304" s="15"/>
      <c r="B304" s="214"/>
      <c r="C304" s="15"/>
      <c r="D304" s="187" t="s">
        <v>204</v>
      </c>
      <c r="E304" s="215" t="s">
        <v>1</v>
      </c>
      <c r="F304" s="216" t="s">
        <v>480</v>
      </c>
      <c r="G304" s="15"/>
      <c r="H304" s="215" t="s">
        <v>1</v>
      </c>
      <c r="I304" s="217"/>
      <c r="J304" s="15"/>
      <c r="K304" s="15"/>
      <c r="L304" s="214"/>
      <c r="M304" s="218"/>
      <c r="N304" s="219"/>
      <c r="O304" s="219"/>
      <c r="P304" s="219"/>
      <c r="Q304" s="219"/>
      <c r="R304" s="219"/>
      <c r="S304" s="219"/>
      <c r="T304" s="220"/>
      <c r="U304" s="15"/>
      <c r="V304" s="15"/>
      <c r="W304" s="15"/>
      <c r="X304" s="15"/>
      <c r="Y304" s="15"/>
      <c r="Z304" s="15"/>
      <c r="AA304" s="15"/>
      <c r="AB304" s="15"/>
      <c r="AC304" s="15"/>
      <c r="AD304" s="15"/>
      <c r="AE304" s="15"/>
      <c r="AT304" s="215" t="s">
        <v>204</v>
      </c>
      <c r="AU304" s="215" t="s">
        <v>88</v>
      </c>
      <c r="AV304" s="15" t="s">
        <v>86</v>
      </c>
      <c r="AW304" s="15" t="s">
        <v>33</v>
      </c>
      <c r="AX304" s="15" t="s">
        <v>78</v>
      </c>
      <c r="AY304" s="215" t="s">
        <v>130</v>
      </c>
    </row>
    <row r="305" s="13" customFormat="1">
      <c r="A305" s="13"/>
      <c r="B305" s="198"/>
      <c r="C305" s="13"/>
      <c r="D305" s="187" t="s">
        <v>204</v>
      </c>
      <c r="E305" s="199" t="s">
        <v>1</v>
      </c>
      <c r="F305" s="200" t="s">
        <v>405</v>
      </c>
      <c r="G305" s="13"/>
      <c r="H305" s="201">
        <v>144.58799999999999</v>
      </c>
      <c r="I305" s="202"/>
      <c r="J305" s="13"/>
      <c r="K305" s="13"/>
      <c r="L305" s="198"/>
      <c r="M305" s="203"/>
      <c r="N305" s="204"/>
      <c r="O305" s="204"/>
      <c r="P305" s="204"/>
      <c r="Q305" s="204"/>
      <c r="R305" s="204"/>
      <c r="S305" s="204"/>
      <c r="T305" s="205"/>
      <c r="U305" s="13"/>
      <c r="V305" s="13"/>
      <c r="W305" s="13"/>
      <c r="X305" s="13"/>
      <c r="Y305" s="13"/>
      <c r="Z305" s="13"/>
      <c r="AA305" s="13"/>
      <c r="AB305" s="13"/>
      <c r="AC305" s="13"/>
      <c r="AD305" s="13"/>
      <c r="AE305" s="13"/>
      <c r="AT305" s="199" t="s">
        <v>204</v>
      </c>
      <c r="AU305" s="199" t="s">
        <v>88</v>
      </c>
      <c r="AV305" s="13" t="s">
        <v>88</v>
      </c>
      <c r="AW305" s="13" t="s">
        <v>33</v>
      </c>
      <c r="AX305" s="13" t="s">
        <v>78</v>
      </c>
      <c r="AY305" s="199" t="s">
        <v>130</v>
      </c>
    </row>
    <row r="306" s="14" customFormat="1">
      <c r="A306" s="14"/>
      <c r="B306" s="206"/>
      <c r="C306" s="14"/>
      <c r="D306" s="187" t="s">
        <v>204</v>
      </c>
      <c r="E306" s="207" t="s">
        <v>1</v>
      </c>
      <c r="F306" s="208" t="s">
        <v>206</v>
      </c>
      <c r="G306" s="14"/>
      <c r="H306" s="209">
        <v>144.58799999999999</v>
      </c>
      <c r="I306" s="210"/>
      <c r="J306" s="14"/>
      <c r="K306" s="14"/>
      <c r="L306" s="206"/>
      <c r="M306" s="211"/>
      <c r="N306" s="212"/>
      <c r="O306" s="212"/>
      <c r="P306" s="212"/>
      <c r="Q306" s="212"/>
      <c r="R306" s="212"/>
      <c r="S306" s="212"/>
      <c r="T306" s="213"/>
      <c r="U306" s="14"/>
      <c r="V306" s="14"/>
      <c r="W306" s="14"/>
      <c r="X306" s="14"/>
      <c r="Y306" s="14"/>
      <c r="Z306" s="14"/>
      <c r="AA306" s="14"/>
      <c r="AB306" s="14"/>
      <c r="AC306" s="14"/>
      <c r="AD306" s="14"/>
      <c r="AE306" s="14"/>
      <c r="AT306" s="207" t="s">
        <v>204</v>
      </c>
      <c r="AU306" s="207" t="s">
        <v>88</v>
      </c>
      <c r="AV306" s="14" t="s">
        <v>149</v>
      </c>
      <c r="AW306" s="14" t="s">
        <v>33</v>
      </c>
      <c r="AX306" s="14" t="s">
        <v>86</v>
      </c>
      <c r="AY306" s="207" t="s">
        <v>130</v>
      </c>
    </row>
    <row r="307" s="2" customFormat="1" ht="24.15" customHeight="1">
      <c r="A307" s="38"/>
      <c r="B307" s="172"/>
      <c r="C307" s="173" t="s">
        <v>481</v>
      </c>
      <c r="D307" s="173" t="s">
        <v>133</v>
      </c>
      <c r="E307" s="174" t="s">
        <v>482</v>
      </c>
      <c r="F307" s="175" t="s">
        <v>483</v>
      </c>
      <c r="G307" s="176" t="s">
        <v>201</v>
      </c>
      <c r="H307" s="177">
        <v>144.58799999999999</v>
      </c>
      <c r="I307" s="178"/>
      <c r="J307" s="179">
        <f>ROUND(I307*H307,2)</f>
        <v>0</v>
      </c>
      <c r="K307" s="180"/>
      <c r="L307" s="39"/>
      <c r="M307" s="181" t="s">
        <v>1</v>
      </c>
      <c r="N307" s="182" t="s">
        <v>43</v>
      </c>
      <c r="O307" s="77"/>
      <c r="P307" s="183">
        <f>O307*H307</f>
        <v>0</v>
      </c>
      <c r="Q307" s="183">
        <v>0.00010000000000000001</v>
      </c>
      <c r="R307" s="183">
        <f>Q307*H307</f>
        <v>0.014458800000000001</v>
      </c>
      <c r="S307" s="183">
        <v>0</v>
      </c>
      <c r="T307" s="184">
        <f>S307*H307</f>
        <v>0</v>
      </c>
      <c r="U307" s="38"/>
      <c r="V307" s="38"/>
      <c r="W307" s="38"/>
      <c r="X307" s="38"/>
      <c r="Y307" s="38"/>
      <c r="Z307" s="38"/>
      <c r="AA307" s="38"/>
      <c r="AB307" s="38"/>
      <c r="AC307" s="38"/>
      <c r="AD307" s="38"/>
      <c r="AE307" s="38"/>
      <c r="AR307" s="185" t="s">
        <v>359</v>
      </c>
      <c r="AT307" s="185" t="s">
        <v>133</v>
      </c>
      <c r="AU307" s="185" t="s">
        <v>88</v>
      </c>
      <c r="AY307" s="19" t="s">
        <v>130</v>
      </c>
      <c r="BE307" s="186">
        <f>IF(N307="základní",J307,0)</f>
        <v>0</v>
      </c>
      <c r="BF307" s="186">
        <f>IF(N307="snížená",J307,0)</f>
        <v>0</v>
      </c>
      <c r="BG307" s="186">
        <f>IF(N307="zákl. přenesená",J307,0)</f>
        <v>0</v>
      </c>
      <c r="BH307" s="186">
        <f>IF(N307="sníž. přenesená",J307,0)</f>
        <v>0</v>
      </c>
      <c r="BI307" s="186">
        <f>IF(N307="nulová",J307,0)</f>
        <v>0</v>
      </c>
      <c r="BJ307" s="19" t="s">
        <v>86</v>
      </c>
      <c r="BK307" s="186">
        <f>ROUND(I307*H307,2)</f>
        <v>0</v>
      </c>
      <c r="BL307" s="19" t="s">
        <v>359</v>
      </c>
      <c r="BM307" s="185" t="s">
        <v>484</v>
      </c>
    </row>
    <row r="308" s="15" customFormat="1">
      <c r="A308" s="15"/>
      <c r="B308" s="214"/>
      <c r="C308" s="15"/>
      <c r="D308" s="187" t="s">
        <v>204</v>
      </c>
      <c r="E308" s="215" t="s">
        <v>1</v>
      </c>
      <c r="F308" s="216" t="s">
        <v>485</v>
      </c>
      <c r="G308" s="15"/>
      <c r="H308" s="215" t="s">
        <v>1</v>
      </c>
      <c r="I308" s="217"/>
      <c r="J308" s="15"/>
      <c r="K308" s="15"/>
      <c r="L308" s="214"/>
      <c r="M308" s="218"/>
      <c r="N308" s="219"/>
      <c r="O308" s="219"/>
      <c r="P308" s="219"/>
      <c r="Q308" s="219"/>
      <c r="R308" s="219"/>
      <c r="S308" s="219"/>
      <c r="T308" s="220"/>
      <c r="U308" s="15"/>
      <c r="V308" s="15"/>
      <c r="W308" s="15"/>
      <c r="X308" s="15"/>
      <c r="Y308" s="15"/>
      <c r="Z308" s="15"/>
      <c r="AA308" s="15"/>
      <c r="AB308" s="15"/>
      <c r="AC308" s="15"/>
      <c r="AD308" s="15"/>
      <c r="AE308" s="15"/>
      <c r="AT308" s="215" t="s">
        <v>204</v>
      </c>
      <c r="AU308" s="215" t="s">
        <v>88</v>
      </c>
      <c r="AV308" s="15" t="s">
        <v>86</v>
      </c>
      <c r="AW308" s="15" t="s">
        <v>33</v>
      </c>
      <c r="AX308" s="15" t="s">
        <v>78</v>
      </c>
      <c r="AY308" s="215" t="s">
        <v>130</v>
      </c>
    </row>
    <row r="309" s="13" customFormat="1">
      <c r="A309" s="13"/>
      <c r="B309" s="198"/>
      <c r="C309" s="13"/>
      <c r="D309" s="187" t="s">
        <v>204</v>
      </c>
      <c r="E309" s="199" t="s">
        <v>1</v>
      </c>
      <c r="F309" s="200" t="s">
        <v>405</v>
      </c>
      <c r="G309" s="13"/>
      <c r="H309" s="201">
        <v>144.58799999999999</v>
      </c>
      <c r="I309" s="202"/>
      <c r="J309" s="13"/>
      <c r="K309" s="13"/>
      <c r="L309" s="198"/>
      <c r="M309" s="203"/>
      <c r="N309" s="204"/>
      <c r="O309" s="204"/>
      <c r="P309" s="204"/>
      <c r="Q309" s="204"/>
      <c r="R309" s="204"/>
      <c r="S309" s="204"/>
      <c r="T309" s="205"/>
      <c r="U309" s="13"/>
      <c r="V309" s="13"/>
      <c r="W309" s="13"/>
      <c r="X309" s="13"/>
      <c r="Y309" s="13"/>
      <c r="Z309" s="13"/>
      <c r="AA309" s="13"/>
      <c r="AB309" s="13"/>
      <c r="AC309" s="13"/>
      <c r="AD309" s="13"/>
      <c r="AE309" s="13"/>
      <c r="AT309" s="199" t="s">
        <v>204</v>
      </c>
      <c r="AU309" s="199" t="s">
        <v>88</v>
      </c>
      <c r="AV309" s="13" t="s">
        <v>88</v>
      </c>
      <c r="AW309" s="13" t="s">
        <v>33</v>
      </c>
      <c r="AX309" s="13" t="s">
        <v>78</v>
      </c>
      <c r="AY309" s="199" t="s">
        <v>130</v>
      </c>
    </row>
    <row r="310" s="14" customFormat="1">
      <c r="A310" s="14"/>
      <c r="B310" s="206"/>
      <c r="C310" s="14"/>
      <c r="D310" s="187" t="s">
        <v>204</v>
      </c>
      <c r="E310" s="207" t="s">
        <v>1</v>
      </c>
      <c r="F310" s="208" t="s">
        <v>206</v>
      </c>
      <c r="G310" s="14"/>
      <c r="H310" s="209">
        <v>144.58799999999999</v>
      </c>
      <c r="I310" s="210"/>
      <c r="J310" s="14"/>
      <c r="K310" s="14"/>
      <c r="L310" s="206"/>
      <c r="M310" s="211"/>
      <c r="N310" s="212"/>
      <c r="O310" s="212"/>
      <c r="P310" s="212"/>
      <c r="Q310" s="212"/>
      <c r="R310" s="212"/>
      <c r="S310" s="212"/>
      <c r="T310" s="213"/>
      <c r="U310" s="14"/>
      <c r="V310" s="14"/>
      <c r="W310" s="14"/>
      <c r="X310" s="14"/>
      <c r="Y310" s="14"/>
      <c r="Z310" s="14"/>
      <c r="AA310" s="14"/>
      <c r="AB310" s="14"/>
      <c r="AC310" s="14"/>
      <c r="AD310" s="14"/>
      <c r="AE310" s="14"/>
      <c r="AT310" s="207" t="s">
        <v>204</v>
      </c>
      <c r="AU310" s="207" t="s">
        <v>88</v>
      </c>
      <c r="AV310" s="14" t="s">
        <v>149</v>
      </c>
      <c r="AW310" s="14" t="s">
        <v>33</v>
      </c>
      <c r="AX310" s="14" t="s">
        <v>86</v>
      </c>
      <c r="AY310" s="207" t="s">
        <v>130</v>
      </c>
    </row>
    <row r="311" s="2" customFormat="1" ht="24.15" customHeight="1">
      <c r="A311" s="38"/>
      <c r="B311" s="172"/>
      <c r="C311" s="173" t="s">
        <v>486</v>
      </c>
      <c r="D311" s="173" t="s">
        <v>133</v>
      </c>
      <c r="E311" s="174" t="s">
        <v>487</v>
      </c>
      <c r="F311" s="175" t="s">
        <v>488</v>
      </c>
      <c r="G311" s="176" t="s">
        <v>201</v>
      </c>
      <c r="H311" s="177">
        <v>553.42899999999997</v>
      </c>
      <c r="I311" s="178"/>
      <c r="J311" s="179">
        <f>ROUND(I311*H311,2)</f>
        <v>0</v>
      </c>
      <c r="K311" s="180"/>
      <c r="L311" s="39"/>
      <c r="M311" s="181" t="s">
        <v>1</v>
      </c>
      <c r="N311" s="182" t="s">
        <v>43</v>
      </c>
      <c r="O311" s="77"/>
      <c r="P311" s="183">
        <f>O311*H311</f>
        <v>0</v>
      </c>
      <c r="Q311" s="183">
        <v>0.0028500000000000001</v>
      </c>
      <c r="R311" s="183">
        <f>Q311*H311</f>
        <v>1.5772726500000001</v>
      </c>
      <c r="S311" s="183">
        <v>0</v>
      </c>
      <c r="T311" s="184">
        <f>S311*H311</f>
        <v>0</v>
      </c>
      <c r="U311" s="38"/>
      <c r="V311" s="38"/>
      <c r="W311" s="38"/>
      <c r="X311" s="38"/>
      <c r="Y311" s="38"/>
      <c r="Z311" s="38"/>
      <c r="AA311" s="38"/>
      <c r="AB311" s="38"/>
      <c r="AC311" s="38"/>
      <c r="AD311" s="38"/>
      <c r="AE311" s="38"/>
      <c r="AR311" s="185" t="s">
        <v>149</v>
      </c>
      <c r="AT311" s="185" t="s">
        <v>133</v>
      </c>
      <c r="AU311" s="185" t="s">
        <v>88</v>
      </c>
      <c r="AY311" s="19" t="s">
        <v>130</v>
      </c>
      <c r="BE311" s="186">
        <f>IF(N311="základní",J311,0)</f>
        <v>0</v>
      </c>
      <c r="BF311" s="186">
        <f>IF(N311="snížená",J311,0)</f>
        <v>0</v>
      </c>
      <c r="BG311" s="186">
        <f>IF(N311="zákl. přenesená",J311,0)</f>
        <v>0</v>
      </c>
      <c r="BH311" s="186">
        <f>IF(N311="sníž. přenesená",J311,0)</f>
        <v>0</v>
      </c>
      <c r="BI311" s="186">
        <f>IF(N311="nulová",J311,0)</f>
        <v>0</v>
      </c>
      <c r="BJ311" s="19" t="s">
        <v>86</v>
      </c>
      <c r="BK311" s="186">
        <f>ROUND(I311*H311,2)</f>
        <v>0</v>
      </c>
      <c r="BL311" s="19" t="s">
        <v>149</v>
      </c>
      <c r="BM311" s="185" t="s">
        <v>489</v>
      </c>
    </row>
    <row r="312" s="2" customFormat="1">
      <c r="A312" s="38"/>
      <c r="B312" s="39"/>
      <c r="C312" s="38"/>
      <c r="D312" s="187" t="s">
        <v>152</v>
      </c>
      <c r="E312" s="38"/>
      <c r="F312" s="188" t="s">
        <v>490</v>
      </c>
      <c r="G312" s="38"/>
      <c r="H312" s="38"/>
      <c r="I312" s="189"/>
      <c r="J312" s="38"/>
      <c r="K312" s="38"/>
      <c r="L312" s="39"/>
      <c r="M312" s="190"/>
      <c r="N312" s="191"/>
      <c r="O312" s="77"/>
      <c r="P312" s="77"/>
      <c r="Q312" s="77"/>
      <c r="R312" s="77"/>
      <c r="S312" s="77"/>
      <c r="T312" s="78"/>
      <c r="U312" s="38"/>
      <c r="V312" s="38"/>
      <c r="W312" s="38"/>
      <c r="X312" s="38"/>
      <c r="Y312" s="38"/>
      <c r="Z312" s="38"/>
      <c r="AA312" s="38"/>
      <c r="AB312" s="38"/>
      <c r="AC312" s="38"/>
      <c r="AD312" s="38"/>
      <c r="AE312" s="38"/>
      <c r="AT312" s="19" t="s">
        <v>152</v>
      </c>
      <c r="AU312" s="19" t="s">
        <v>88</v>
      </c>
    </row>
    <row r="313" s="15" customFormat="1">
      <c r="A313" s="15"/>
      <c r="B313" s="214"/>
      <c r="C313" s="15"/>
      <c r="D313" s="187" t="s">
        <v>204</v>
      </c>
      <c r="E313" s="215" t="s">
        <v>1</v>
      </c>
      <c r="F313" s="216" t="s">
        <v>491</v>
      </c>
      <c r="G313" s="15"/>
      <c r="H313" s="215" t="s">
        <v>1</v>
      </c>
      <c r="I313" s="217"/>
      <c r="J313" s="15"/>
      <c r="K313" s="15"/>
      <c r="L313" s="214"/>
      <c r="M313" s="218"/>
      <c r="N313" s="219"/>
      <c r="O313" s="219"/>
      <c r="P313" s="219"/>
      <c r="Q313" s="219"/>
      <c r="R313" s="219"/>
      <c r="S313" s="219"/>
      <c r="T313" s="220"/>
      <c r="U313" s="15"/>
      <c r="V313" s="15"/>
      <c r="W313" s="15"/>
      <c r="X313" s="15"/>
      <c r="Y313" s="15"/>
      <c r="Z313" s="15"/>
      <c r="AA313" s="15"/>
      <c r="AB313" s="15"/>
      <c r="AC313" s="15"/>
      <c r="AD313" s="15"/>
      <c r="AE313" s="15"/>
      <c r="AT313" s="215" t="s">
        <v>204</v>
      </c>
      <c r="AU313" s="215" t="s">
        <v>88</v>
      </c>
      <c r="AV313" s="15" t="s">
        <v>86</v>
      </c>
      <c r="AW313" s="15" t="s">
        <v>33</v>
      </c>
      <c r="AX313" s="15" t="s">
        <v>78</v>
      </c>
      <c r="AY313" s="215" t="s">
        <v>130</v>
      </c>
    </row>
    <row r="314" s="13" customFormat="1">
      <c r="A314" s="13"/>
      <c r="B314" s="198"/>
      <c r="C314" s="13"/>
      <c r="D314" s="187" t="s">
        <v>204</v>
      </c>
      <c r="E314" s="199" t="s">
        <v>1</v>
      </c>
      <c r="F314" s="200" t="s">
        <v>492</v>
      </c>
      <c r="G314" s="13"/>
      <c r="H314" s="201">
        <v>513.11000000000001</v>
      </c>
      <c r="I314" s="202"/>
      <c r="J314" s="13"/>
      <c r="K314" s="13"/>
      <c r="L314" s="198"/>
      <c r="M314" s="203"/>
      <c r="N314" s="204"/>
      <c r="O314" s="204"/>
      <c r="P314" s="204"/>
      <c r="Q314" s="204"/>
      <c r="R314" s="204"/>
      <c r="S314" s="204"/>
      <c r="T314" s="205"/>
      <c r="U314" s="13"/>
      <c r="V314" s="13"/>
      <c r="W314" s="13"/>
      <c r="X314" s="13"/>
      <c r="Y314" s="13"/>
      <c r="Z314" s="13"/>
      <c r="AA314" s="13"/>
      <c r="AB314" s="13"/>
      <c r="AC314" s="13"/>
      <c r="AD314" s="13"/>
      <c r="AE314" s="13"/>
      <c r="AT314" s="199" t="s">
        <v>204</v>
      </c>
      <c r="AU314" s="199" t="s">
        <v>88</v>
      </c>
      <c r="AV314" s="13" t="s">
        <v>88</v>
      </c>
      <c r="AW314" s="13" t="s">
        <v>33</v>
      </c>
      <c r="AX314" s="13" t="s">
        <v>78</v>
      </c>
      <c r="AY314" s="199" t="s">
        <v>130</v>
      </c>
    </row>
    <row r="315" s="15" customFormat="1">
      <c r="A315" s="15"/>
      <c r="B315" s="214"/>
      <c r="C315" s="15"/>
      <c r="D315" s="187" t="s">
        <v>204</v>
      </c>
      <c r="E315" s="215" t="s">
        <v>1</v>
      </c>
      <c r="F315" s="216" t="s">
        <v>402</v>
      </c>
      <c r="G315" s="15"/>
      <c r="H315" s="215" t="s">
        <v>1</v>
      </c>
      <c r="I315" s="217"/>
      <c r="J315" s="15"/>
      <c r="K315" s="15"/>
      <c r="L315" s="214"/>
      <c r="M315" s="218"/>
      <c r="N315" s="219"/>
      <c r="O315" s="219"/>
      <c r="P315" s="219"/>
      <c r="Q315" s="219"/>
      <c r="R315" s="219"/>
      <c r="S315" s="219"/>
      <c r="T315" s="220"/>
      <c r="U315" s="15"/>
      <c r="V315" s="15"/>
      <c r="W315" s="15"/>
      <c r="X315" s="15"/>
      <c r="Y315" s="15"/>
      <c r="Z315" s="15"/>
      <c r="AA315" s="15"/>
      <c r="AB315" s="15"/>
      <c r="AC315" s="15"/>
      <c r="AD315" s="15"/>
      <c r="AE315" s="15"/>
      <c r="AT315" s="215" t="s">
        <v>204</v>
      </c>
      <c r="AU315" s="215" t="s">
        <v>88</v>
      </c>
      <c r="AV315" s="15" t="s">
        <v>86</v>
      </c>
      <c r="AW315" s="15" t="s">
        <v>33</v>
      </c>
      <c r="AX315" s="15" t="s">
        <v>78</v>
      </c>
      <c r="AY315" s="215" t="s">
        <v>130</v>
      </c>
    </row>
    <row r="316" s="13" customFormat="1">
      <c r="A316" s="13"/>
      <c r="B316" s="198"/>
      <c r="C316" s="13"/>
      <c r="D316" s="187" t="s">
        <v>204</v>
      </c>
      <c r="E316" s="199" t="s">
        <v>1</v>
      </c>
      <c r="F316" s="200" t="s">
        <v>403</v>
      </c>
      <c r="G316" s="13"/>
      <c r="H316" s="201">
        <v>40.319000000000003</v>
      </c>
      <c r="I316" s="202"/>
      <c r="J316" s="13"/>
      <c r="K316" s="13"/>
      <c r="L316" s="198"/>
      <c r="M316" s="203"/>
      <c r="N316" s="204"/>
      <c r="O316" s="204"/>
      <c r="P316" s="204"/>
      <c r="Q316" s="204"/>
      <c r="R316" s="204"/>
      <c r="S316" s="204"/>
      <c r="T316" s="205"/>
      <c r="U316" s="13"/>
      <c r="V316" s="13"/>
      <c r="W316" s="13"/>
      <c r="X316" s="13"/>
      <c r="Y316" s="13"/>
      <c r="Z316" s="13"/>
      <c r="AA316" s="13"/>
      <c r="AB316" s="13"/>
      <c r="AC316" s="13"/>
      <c r="AD316" s="13"/>
      <c r="AE316" s="13"/>
      <c r="AT316" s="199" t="s">
        <v>204</v>
      </c>
      <c r="AU316" s="199" t="s">
        <v>88</v>
      </c>
      <c r="AV316" s="13" t="s">
        <v>88</v>
      </c>
      <c r="AW316" s="13" t="s">
        <v>33</v>
      </c>
      <c r="AX316" s="13" t="s">
        <v>78</v>
      </c>
      <c r="AY316" s="199" t="s">
        <v>130</v>
      </c>
    </row>
    <row r="317" s="14" customFormat="1">
      <c r="A317" s="14"/>
      <c r="B317" s="206"/>
      <c r="C317" s="14"/>
      <c r="D317" s="187" t="s">
        <v>204</v>
      </c>
      <c r="E317" s="207" t="s">
        <v>1</v>
      </c>
      <c r="F317" s="208" t="s">
        <v>206</v>
      </c>
      <c r="G317" s="14"/>
      <c r="H317" s="209">
        <v>553.42899999999997</v>
      </c>
      <c r="I317" s="210"/>
      <c r="J317" s="14"/>
      <c r="K317" s="14"/>
      <c r="L317" s="206"/>
      <c r="M317" s="211"/>
      <c r="N317" s="212"/>
      <c r="O317" s="212"/>
      <c r="P317" s="212"/>
      <c r="Q317" s="212"/>
      <c r="R317" s="212"/>
      <c r="S317" s="212"/>
      <c r="T317" s="213"/>
      <c r="U317" s="14"/>
      <c r="V317" s="14"/>
      <c r="W317" s="14"/>
      <c r="X317" s="14"/>
      <c r="Y317" s="14"/>
      <c r="Z317" s="14"/>
      <c r="AA317" s="14"/>
      <c r="AB317" s="14"/>
      <c r="AC317" s="14"/>
      <c r="AD317" s="14"/>
      <c r="AE317" s="14"/>
      <c r="AT317" s="207" t="s">
        <v>204</v>
      </c>
      <c r="AU317" s="207" t="s">
        <v>88</v>
      </c>
      <c r="AV317" s="14" t="s">
        <v>149</v>
      </c>
      <c r="AW317" s="14" t="s">
        <v>33</v>
      </c>
      <c r="AX317" s="14" t="s">
        <v>86</v>
      </c>
      <c r="AY317" s="207" t="s">
        <v>130</v>
      </c>
    </row>
    <row r="318" s="2" customFormat="1" ht="24.15" customHeight="1">
      <c r="A318" s="38"/>
      <c r="B318" s="172"/>
      <c r="C318" s="173" t="s">
        <v>493</v>
      </c>
      <c r="D318" s="173" t="s">
        <v>133</v>
      </c>
      <c r="E318" s="174" t="s">
        <v>494</v>
      </c>
      <c r="F318" s="175" t="s">
        <v>495</v>
      </c>
      <c r="G318" s="176" t="s">
        <v>201</v>
      </c>
      <c r="H318" s="177">
        <v>553.42899999999997</v>
      </c>
      <c r="I318" s="178"/>
      <c r="J318" s="179">
        <f>ROUND(I318*H318,2)</f>
        <v>0</v>
      </c>
      <c r="K318" s="180"/>
      <c r="L318" s="39"/>
      <c r="M318" s="181" t="s">
        <v>1</v>
      </c>
      <c r="N318" s="182" t="s">
        <v>43</v>
      </c>
      <c r="O318" s="77"/>
      <c r="P318" s="183">
        <f>O318*H318</f>
        <v>0</v>
      </c>
      <c r="Q318" s="183">
        <v>0.00013999999999999999</v>
      </c>
      <c r="R318" s="183">
        <f>Q318*H318</f>
        <v>0.077480059999999989</v>
      </c>
      <c r="S318" s="183">
        <v>0</v>
      </c>
      <c r="T318" s="184">
        <f>S318*H318</f>
        <v>0</v>
      </c>
      <c r="U318" s="38"/>
      <c r="V318" s="38"/>
      <c r="W318" s="38"/>
      <c r="X318" s="38"/>
      <c r="Y318" s="38"/>
      <c r="Z318" s="38"/>
      <c r="AA318" s="38"/>
      <c r="AB318" s="38"/>
      <c r="AC318" s="38"/>
      <c r="AD318" s="38"/>
      <c r="AE318" s="38"/>
      <c r="AR318" s="185" t="s">
        <v>149</v>
      </c>
      <c r="AT318" s="185" t="s">
        <v>133</v>
      </c>
      <c r="AU318" s="185" t="s">
        <v>88</v>
      </c>
      <c r="AY318" s="19" t="s">
        <v>130</v>
      </c>
      <c r="BE318" s="186">
        <f>IF(N318="základní",J318,0)</f>
        <v>0</v>
      </c>
      <c r="BF318" s="186">
        <f>IF(N318="snížená",J318,0)</f>
        <v>0</v>
      </c>
      <c r="BG318" s="186">
        <f>IF(N318="zákl. přenesená",J318,0)</f>
        <v>0</v>
      </c>
      <c r="BH318" s="186">
        <f>IF(N318="sníž. přenesená",J318,0)</f>
        <v>0</v>
      </c>
      <c r="BI318" s="186">
        <f>IF(N318="nulová",J318,0)</f>
        <v>0</v>
      </c>
      <c r="BJ318" s="19" t="s">
        <v>86</v>
      </c>
      <c r="BK318" s="186">
        <f>ROUND(I318*H318,2)</f>
        <v>0</v>
      </c>
      <c r="BL318" s="19" t="s">
        <v>149</v>
      </c>
      <c r="BM318" s="185" t="s">
        <v>496</v>
      </c>
    </row>
    <row r="319" s="2" customFormat="1">
      <c r="A319" s="38"/>
      <c r="B319" s="39"/>
      <c r="C319" s="38"/>
      <c r="D319" s="187" t="s">
        <v>152</v>
      </c>
      <c r="E319" s="38"/>
      <c r="F319" s="188" t="s">
        <v>490</v>
      </c>
      <c r="G319" s="38"/>
      <c r="H319" s="38"/>
      <c r="I319" s="189"/>
      <c r="J319" s="38"/>
      <c r="K319" s="38"/>
      <c r="L319" s="39"/>
      <c r="M319" s="190"/>
      <c r="N319" s="191"/>
      <c r="O319" s="77"/>
      <c r="P319" s="77"/>
      <c r="Q319" s="77"/>
      <c r="R319" s="77"/>
      <c r="S319" s="77"/>
      <c r="T319" s="78"/>
      <c r="U319" s="38"/>
      <c r="V319" s="38"/>
      <c r="W319" s="38"/>
      <c r="X319" s="38"/>
      <c r="Y319" s="38"/>
      <c r="Z319" s="38"/>
      <c r="AA319" s="38"/>
      <c r="AB319" s="38"/>
      <c r="AC319" s="38"/>
      <c r="AD319" s="38"/>
      <c r="AE319" s="38"/>
      <c r="AT319" s="19" t="s">
        <v>152</v>
      </c>
      <c r="AU319" s="19" t="s">
        <v>88</v>
      </c>
    </row>
    <row r="320" s="15" customFormat="1">
      <c r="A320" s="15"/>
      <c r="B320" s="214"/>
      <c r="C320" s="15"/>
      <c r="D320" s="187" t="s">
        <v>204</v>
      </c>
      <c r="E320" s="215" t="s">
        <v>1</v>
      </c>
      <c r="F320" s="216" t="s">
        <v>497</v>
      </c>
      <c r="G320" s="15"/>
      <c r="H320" s="215" t="s">
        <v>1</v>
      </c>
      <c r="I320" s="217"/>
      <c r="J320" s="15"/>
      <c r="K320" s="15"/>
      <c r="L320" s="214"/>
      <c r="M320" s="218"/>
      <c r="N320" s="219"/>
      <c r="O320" s="219"/>
      <c r="P320" s="219"/>
      <c r="Q320" s="219"/>
      <c r="R320" s="219"/>
      <c r="S320" s="219"/>
      <c r="T320" s="220"/>
      <c r="U320" s="15"/>
      <c r="V320" s="15"/>
      <c r="W320" s="15"/>
      <c r="X320" s="15"/>
      <c r="Y320" s="15"/>
      <c r="Z320" s="15"/>
      <c r="AA320" s="15"/>
      <c r="AB320" s="15"/>
      <c r="AC320" s="15"/>
      <c r="AD320" s="15"/>
      <c r="AE320" s="15"/>
      <c r="AT320" s="215" t="s">
        <v>204</v>
      </c>
      <c r="AU320" s="215" t="s">
        <v>88</v>
      </c>
      <c r="AV320" s="15" t="s">
        <v>86</v>
      </c>
      <c r="AW320" s="15" t="s">
        <v>33</v>
      </c>
      <c r="AX320" s="15" t="s">
        <v>78</v>
      </c>
      <c r="AY320" s="215" t="s">
        <v>130</v>
      </c>
    </row>
    <row r="321" s="13" customFormat="1">
      <c r="A321" s="13"/>
      <c r="B321" s="198"/>
      <c r="C321" s="13"/>
      <c r="D321" s="187" t="s">
        <v>204</v>
      </c>
      <c r="E321" s="199" t="s">
        <v>1</v>
      </c>
      <c r="F321" s="200" t="s">
        <v>498</v>
      </c>
      <c r="G321" s="13"/>
      <c r="H321" s="201">
        <v>513.11000000000001</v>
      </c>
      <c r="I321" s="202"/>
      <c r="J321" s="13"/>
      <c r="K321" s="13"/>
      <c r="L321" s="198"/>
      <c r="M321" s="203"/>
      <c r="N321" s="204"/>
      <c r="O321" s="204"/>
      <c r="P321" s="204"/>
      <c r="Q321" s="204"/>
      <c r="R321" s="204"/>
      <c r="S321" s="204"/>
      <c r="T321" s="205"/>
      <c r="U321" s="13"/>
      <c r="V321" s="13"/>
      <c r="W321" s="13"/>
      <c r="X321" s="13"/>
      <c r="Y321" s="13"/>
      <c r="Z321" s="13"/>
      <c r="AA321" s="13"/>
      <c r="AB321" s="13"/>
      <c r="AC321" s="13"/>
      <c r="AD321" s="13"/>
      <c r="AE321" s="13"/>
      <c r="AT321" s="199" t="s">
        <v>204</v>
      </c>
      <c r="AU321" s="199" t="s">
        <v>88</v>
      </c>
      <c r="AV321" s="13" t="s">
        <v>88</v>
      </c>
      <c r="AW321" s="13" t="s">
        <v>33</v>
      </c>
      <c r="AX321" s="13" t="s">
        <v>78</v>
      </c>
      <c r="AY321" s="199" t="s">
        <v>130</v>
      </c>
    </row>
    <row r="322" s="13" customFormat="1">
      <c r="A322" s="13"/>
      <c r="B322" s="198"/>
      <c r="C322" s="13"/>
      <c r="D322" s="187" t="s">
        <v>204</v>
      </c>
      <c r="E322" s="199" t="s">
        <v>1</v>
      </c>
      <c r="F322" s="200" t="s">
        <v>377</v>
      </c>
      <c r="G322" s="13"/>
      <c r="H322" s="201">
        <v>40.319000000000003</v>
      </c>
      <c r="I322" s="202"/>
      <c r="J322" s="13"/>
      <c r="K322" s="13"/>
      <c r="L322" s="198"/>
      <c r="M322" s="203"/>
      <c r="N322" s="204"/>
      <c r="O322" s="204"/>
      <c r="P322" s="204"/>
      <c r="Q322" s="204"/>
      <c r="R322" s="204"/>
      <c r="S322" s="204"/>
      <c r="T322" s="205"/>
      <c r="U322" s="13"/>
      <c r="V322" s="13"/>
      <c r="W322" s="13"/>
      <c r="X322" s="13"/>
      <c r="Y322" s="13"/>
      <c r="Z322" s="13"/>
      <c r="AA322" s="13"/>
      <c r="AB322" s="13"/>
      <c r="AC322" s="13"/>
      <c r="AD322" s="13"/>
      <c r="AE322" s="13"/>
      <c r="AT322" s="199" t="s">
        <v>204</v>
      </c>
      <c r="AU322" s="199" t="s">
        <v>88</v>
      </c>
      <c r="AV322" s="13" t="s">
        <v>88</v>
      </c>
      <c r="AW322" s="13" t="s">
        <v>33</v>
      </c>
      <c r="AX322" s="13" t="s">
        <v>78</v>
      </c>
      <c r="AY322" s="199" t="s">
        <v>130</v>
      </c>
    </row>
    <row r="323" s="14" customFormat="1">
      <c r="A323" s="14"/>
      <c r="B323" s="206"/>
      <c r="C323" s="14"/>
      <c r="D323" s="187" t="s">
        <v>204</v>
      </c>
      <c r="E323" s="207" t="s">
        <v>1</v>
      </c>
      <c r="F323" s="208" t="s">
        <v>206</v>
      </c>
      <c r="G323" s="14"/>
      <c r="H323" s="209">
        <v>553.42899999999997</v>
      </c>
      <c r="I323" s="210"/>
      <c r="J323" s="14"/>
      <c r="K323" s="14"/>
      <c r="L323" s="206"/>
      <c r="M323" s="211"/>
      <c r="N323" s="212"/>
      <c r="O323" s="212"/>
      <c r="P323" s="212"/>
      <c r="Q323" s="212"/>
      <c r="R323" s="212"/>
      <c r="S323" s="212"/>
      <c r="T323" s="213"/>
      <c r="U323" s="14"/>
      <c r="V323" s="14"/>
      <c r="W323" s="14"/>
      <c r="X323" s="14"/>
      <c r="Y323" s="14"/>
      <c r="Z323" s="14"/>
      <c r="AA323" s="14"/>
      <c r="AB323" s="14"/>
      <c r="AC323" s="14"/>
      <c r="AD323" s="14"/>
      <c r="AE323" s="14"/>
      <c r="AT323" s="207" t="s">
        <v>204</v>
      </c>
      <c r="AU323" s="207" t="s">
        <v>88</v>
      </c>
      <c r="AV323" s="14" t="s">
        <v>149</v>
      </c>
      <c r="AW323" s="14" t="s">
        <v>33</v>
      </c>
      <c r="AX323" s="14" t="s">
        <v>86</v>
      </c>
      <c r="AY323" s="207" t="s">
        <v>130</v>
      </c>
    </row>
    <row r="324" s="2" customFormat="1" ht="16.5" customHeight="1">
      <c r="A324" s="38"/>
      <c r="B324" s="172"/>
      <c r="C324" s="173" t="s">
        <v>499</v>
      </c>
      <c r="D324" s="173" t="s">
        <v>133</v>
      </c>
      <c r="E324" s="174" t="s">
        <v>500</v>
      </c>
      <c r="F324" s="175" t="s">
        <v>501</v>
      </c>
      <c r="G324" s="176" t="s">
        <v>201</v>
      </c>
      <c r="H324" s="177">
        <v>1836.4000000000001</v>
      </c>
      <c r="I324" s="178"/>
      <c r="J324" s="179">
        <f>ROUND(I324*H324,2)</f>
        <v>0</v>
      </c>
      <c r="K324" s="180"/>
      <c r="L324" s="39"/>
      <c r="M324" s="181" t="s">
        <v>1</v>
      </c>
      <c r="N324" s="182" t="s">
        <v>43</v>
      </c>
      <c r="O324" s="77"/>
      <c r="P324" s="183">
        <f>O324*H324</f>
        <v>0</v>
      </c>
      <c r="Q324" s="183">
        <v>0</v>
      </c>
      <c r="R324" s="183">
        <f>Q324*H324</f>
        <v>0</v>
      </c>
      <c r="S324" s="183">
        <v>0</v>
      </c>
      <c r="T324" s="184">
        <f>S324*H324</f>
        <v>0</v>
      </c>
      <c r="U324" s="38"/>
      <c r="V324" s="38"/>
      <c r="W324" s="38"/>
      <c r="X324" s="38"/>
      <c r="Y324" s="38"/>
      <c r="Z324" s="38"/>
      <c r="AA324" s="38"/>
      <c r="AB324" s="38"/>
      <c r="AC324" s="38"/>
      <c r="AD324" s="38"/>
      <c r="AE324" s="38"/>
      <c r="AR324" s="185" t="s">
        <v>149</v>
      </c>
      <c r="AT324" s="185" t="s">
        <v>133</v>
      </c>
      <c r="AU324" s="185" t="s">
        <v>88</v>
      </c>
      <c r="AY324" s="19" t="s">
        <v>130</v>
      </c>
      <c r="BE324" s="186">
        <f>IF(N324="základní",J324,0)</f>
        <v>0</v>
      </c>
      <c r="BF324" s="186">
        <f>IF(N324="snížená",J324,0)</f>
        <v>0</v>
      </c>
      <c r="BG324" s="186">
        <f>IF(N324="zákl. přenesená",J324,0)</f>
        <v>0</v>
      </c>
      <c r="BH324" s="186">
        <f>IF(N324="sníž. přenesená",J324,0)</f>
        <v>0</v>
      </c>
      <c r="BI324" s="186">
        <f>IF(N324="nulová",J324,0)</f>
        <v>0</v>
      </c>
      <c r="BJ324" s="19" t="s">
        <v>86</v>
      </c>
      <c r="BK324" s="186">
        <f>ROUND(I324*H324,2)</f>
        <v>0</v>
      </c>
      <c r="BL324" s="19" t="s">
        <v>149</v>
      </c>
      <c r="BM324" s="185" t="s">
        <v>502</v>
      </c>
    </row>
    <row r="325" s="2" customFormat="1">
      <c r="A325" s="38"/>
      <c r="B325" s="39"/>
      <c r="C325" s="38"/>
      <c r="D325" s="187" t="s">
        <v>152</v>
      </c>
      <c r="E325" s="38"/>
      <c r="F325" s="188" t="s">
        <v>503</v>
      </c>
      <c r="G325" s="38"/>
      <c r="H325" s="38"/>
      <c r="I325" s="189"/>
      <c r="J325" s="38"/>
      <c r="K325" s="38"/>
      <c r="L325" s="39"/>
      <c r="M325" s="190"/>
      <c r="N325" s="191"/>
      <c r="O325" s="77"/>
      <c r="P325" s="77"/>
      <c r="Q325" s="77"/>
      <c r="R325" s="77"/>
      <c r="S325" s="77"/>
      <c r="T325" s="78"/>
      <c r="U325" s="38"/>
      <c r="V325" s="38"/>
      <c r="W325" s="38"/>
      <c r="X325" s="38"/>
      <c r="Y325" s="38"/>
      <c r="Z325" s="38"/>
      <c r="AA325" s="38"/>
      <c r="AB325" s="38"/>
      <c r="AC325" s="38"/>
      <c r="AD325" s="38"/>
      <c r="AE325" s="38"/>
      <c r="AT325" s="19" t="s">
        <v>152</v>
      </c>
      <c r="AU325" s="19" t="s">
        <v>88</v>
      </c>
    </row>
    <row r="326" s="13" customFormat="1">
      <c r="A326" s="13"/>
      <c r="B326" s="198"/>
      <c r="C326" s="13"/>
      <c r="D326" s="187" t="s">
        <v>204</v>
      </c>
      <c r="E326" s="199" t="s">
        <v>1</v>
      </c>
      <c r="F326" s="200" t="s">
        <v>504</v>
      </c>
      <c r="G326" s="13"/>
      <c r="H326" s="201">
        <v>1836.4000000000001</v>
      </c>
      <c r="I326" s="202"/>
      <c r="J326" s="13"/>
      <c r="K326" s="13"/>
      <c r="L326" s="198"/>
      <c r="M326" s="203"/>
      <c r="N326" s="204"/>
      <c r="O326" s="204"/>
      <c r="P326" s="204"/>
      <c r="Q326" s="204"/>
      <c r="R326" s="204"/>
      <c r="S326" s="204"/>
      <c r="T326" s="205"/>
      <c r="U326" s="13"/>
      <c r="V326" s="13"/>
      <c r="W326" s="13"/>
      <c r="X326" s="13"/>
      <c r="Y326" s="13"/>
      <c r="Z326" s="13"/>
      <c r="AA326" s="13"/>
      <c r="AB326" s="13"/>
      <c r="AC326" s="13"/>
      <c r="AD326" s="13"/>
      <c r="AE326" s="13"/>
      <c r="AT326" s="199" t="s">
        <v>204</v>
      </c>
      <c r="AU326" s="199" t="s">
        <v>88</v>
      </c>
      <c r="AV326" s="13" t="s">
        <v>88</v>
      </c>
      <c r="AW326" s="13" t="s">
        <v>33</v>
      </c>
      <c r="AX326" s="13" t="s">
        <v>86</v>
      </c>
      <c r="AY326" s="199" t="s">
        <v>130</v>
      </c>
    </row>
    <row r="327" s="2" customFormat="1" ht="21.75" customHeight="1">
      <c r="A327" s="38"/>
      <c r="B327" s="172"/>
      <c r="C327" s="173" t="s">
        <v>505</v>
      </c>
      <c r="D327" s="173" t="s">
        <v>133</v>
      </c>
      <c r="E327" s="174" t="s">
        <v>506</v>
      </c>
      <c r="F327" s="175" t="s">
        <v>507</v>
      </c>
      <c r="G327" s="176" t="s">
        <v>201</v>
      </c>
      <c r="H327" s="177">
        <v>51.174999999999997</v>
      </c>
      <c r="I327" s="178"/>
      <c r="J327" s="179">
        <f>ROUND(I327*H327,2)</f>
        <v>0</v>
      </c>
      <c r="K327" s="180"/>
      <c r="L327" s="39"/>
      <c r="M327" s="181" t="s">
        <v>1</v>
      </c>
      <c r="N327" s="182" t="s">
        <v>43</v>
      </c>
      <c r="O327" s="77"/>
      <c r="P327" s="183">
        <f>O327*H327</f>
        <v>0</v>
      </c>
      <c r="Q327" s="183">
        <v>0.3674</v>
      </c>
      <c r="R327" s="183">
        <f>Q327*H327</f>
        <v>18.801694999999999</v>
      </c>
      <c r="S327" s="183">
        <v>0</v>
      </c>
      <c r="T327" s="184">
        <f>S327*H327</f>
        <v>0</v>
      </c>
      <c r="U327" s="38"/>
      <c r="V327" s="38"/>
      <c r="W327" s="38"/>
      <c r="X327" s="38"/>
      <c r="Y327" s="38"/>
      <c r="Z327" s="38"/>
      <c r="AA327" s="38"/>
      <c r="AB327" s="38"/>
      <c r="AC327" s="38"/>
      <c r="AD327" s="38"/>
      <c r="AE327" s="38"/>
      <c r="AR327" s="185" t="s">
        <v>149</v>
      </c>
      <c r="AT327" s="185" t="s">
        <v>133</v>
      </c>
      <c r="AU327" s="185" t="s">
        <v>88</v>
      </c>
      <c r="AY327" s="19" t="s">
        <v>130</v>
      </c>
      <c r="BE327" s="186">
        <f>IF(N327="základní",J327,0)</f>
        <v>0</v>
      </c>
      <c r="BF327" s="186">
        <f>IF(N327="snížená",J327,0)</f>
        <v>0</v>
      </c>
      <c r="BG327" s="186">
        <f>IF(N327="zákl. přenesená",J327,0)</f>
        <v>0</v>
      </c>
      <c r="BH327" s="186">
        <f>IF(N327="sníž. přenesená",J327,0)</f>
        <v>0</v>
      </c>
      <c r="BI327" s="186">
        <f>IF(N327="nulová",J327,0)</f>
        <v>0</v>
      </c>
      <c r="BJ327" s="19" t="s">
        <v>86</v>
      </c>
      <c r="BK327" s="186">
        <f>ROUND(I327*H327,2)</f>
        <v>0</v>
      </c>
      <c r="BL327" s="19" t="s">
        <v>149</v>
      </c>
      <c r="BM327" s="185" t="s">
        <v>508</v>
      </c>
    </row>
    <row r="328" s="2" customFormat="1">
      <c r="A328" s="38"/>
      <c r="B328" s="39"/>
      <c r="C328" s="38"/>
      <c r="D328" s="187" t="s">
        <v>152</v>
      </c>
      <c r="E328" s="38"/>
      <c r="F328" s="188" t="s">
        <v>509</v>
      </c>
      <c r="G328" s="38"/>
      <c r="H328" s="38"/>
      <c r="I328" s="189"/>
      <c r="J328" s="38"/>
      <c r="K328" s="38"/>
      <c r="L328" s="39"/>
      <c r="M328" s="190"/>
      <c r="N328" s="191"/>
      <c r="O328" s="77"/>
      <c r="P328" s="77"/>
      <c r="Q328" s="77"/>
      <c r="R328" s="77"/>
      <c r="S328" s="77"/>
      <c r="T328" s="78"/>
      <c r="U328" s="38"/>
      <c r="V328" s="38"/>
      <c r="W328" s="38"/>
      <c r="X328" s="38"/>
      <c r="Y328" s="38"/>
      <c r="Z328" s="38"/>
      <c r="AA328" s="38"/>
      <c r="AB328" s="38"/>
      <c r="AC328" s="38"/>
      <c r="AD328" s="38"/>
      <c r="AE328" s="38"/>
      <c r="AT328" s="19" t="s">
        <v>152</v>
      </c>
      <c r="AU328" s="19" t="s">
        <v>88</v>
      </c>
    </row>
    <row r="329" s="13" customFormat="1">
      <c r="A329" s="13"/>
      <c r="B329" s="198"/>
      <c r="C329" s="13"/>
      <c r="D329" s="187" t="s">
        <v>204</v>
      </c>
      <c r="E329" s="199" t="s">
        <v>1</v>
      </c>
      <c r="F329" s="200" t="s">
        <v>510</v>
      </c>
      <c r="G329" s="13"/>
      <c r="H329" s="201">
        <v>51.174999999999997</v>
      </c>
      <c r="I329" s="202"/>
      <c r="J329" s="13"/>
      <c r="K329" s="13"/>
      <c r="L329" s="198"/>
      <c r="M329" s="203"/>
      <c r="N329" s="204"/>
      <c r="O329" s="204"/>
      <c r="P329" s="204"/>
      <c r="Q329" s="204"/>
      <c r="R329" s="204"/>
      <c r="S329" s="204"/>
      <c r="T329" s="205"/>
      <c r="U329" s="13"/>
      <c r="V329" s="13"/>
      <c r="W329" s="13"/>
      <c r="X329" s="13"/>
      <c r="Y329" s="13"/>
      <c r="Z329" s="13"/>
      <c r="AA329" s="13"/>
      <c r="AB329" s="13"/>
      <c r="AC329" s="13"/>
      <c r="AD329" s="13"/>
      <c r="AE329" s="13"/>
      <c r="AT329" s="199" t="s">
        <v>204</v>
      </c>
      <c r="AU329" s="199" t="s">
        <v>88</v>
      </c>
      <c r="AV329" s="13" t="s">
        <v>88</v>
      </c>
      <c r="AW329" s="13" t="s">
        <v>33</v>
      </c>
      <c r="AX329" s="13" t="s">
        <v>78</v>
      </c>
      <c r="AY329" s="199" t="s">
        <v>130</v>
      </c>
    </row>
    <row r="330" s="14" customFormat="1">
      <c r="A330" s="14"/>
      <c r="B330" s="206"/>
      <c r="C330" s="14"/>
      <c r="D330" s="187" t="s">
        <v>204</v>
      </c>
      <c r="E330" s="207" t="s">
        <v>1</v>
      </c>
      <c r="F330" s="208" t="s">
        <v>206</v>
      </c>
      <c r="G330" s="14"/>
      <c r="H330" s="209">
        <v>51.174999999999997</v>
      </c>
      <c r="I330" s="210"/>
      <c r="J330" s="14"/>
      <c r="K330" s="14"/>
      <c r="L330" s="206"/>
      <c r="M330" s="211"/>
      <c r="N330" s="212"/>
      <c r="O330" s="212"/>
      <c r="P330" s="212"/>
      <c r="Q330" s="212"/>
      <c r="R330" s="212"/>
      <c r="S330" s="212"/>
      <c r="T330" s="213"/>
      <c r="U330" s="14"/>
      <c r="V330" s="14"/>
      <c r="W330" s="14"/>
      <c r="X330" s="14"/>
      <c r="Y330" s="14"/>
      <c r="Z330" s="14"/>
      <c r="AA330" s="14"/>
      <c r="AB330" s="14"/>
      <c r="AC330" s="14"/>
      <c r="AD330" s="14"/>
      <c r="AE330" s="14"/>
      <c r="AT330" s="207" t="s">
        <v>204</v>
      </c>
      <c r="AU330" s="207" t="s">
        <v>88</v>
      </c>
      <c r="AV330" s="14" t="s">
        <v>149</v>
      </c>
      <c r="AW330" s="14" t="s">
        <v>33</v>
      </c>
      <c r="AX330" s="14" t="s">
        <v>86</v>
      </c>
      <c r="AY330" s="207" t="s">
        <v>130</v>
      </c>
    </row>
    <row r="331" s="12" customFormat="1" ht="22.8" customHeight="1">
      <c r="A331" s="12"/>
      <c r="B331" s="159"/>
      <c r="C331" s="12"/>
      <c r="D331" s="160" t="s">
        <v>77</v>
      </c>
      <c r="E331" s="170" t="s">
        <v>179</v>
      </c>
      <c r="F331" s="170" t="s">
        <v>511</v>
      </c>
      <c r="G331" s="12"/>
      <c r="H331" s="12"/>
      <c r="I331" s="162"/>
      <c r="J331" s="171">
        <f>BK331</f>
        <v>0</v>
      </c>
      <c r="K331" s="12"/>
      <c r="L331" s="159"/>
      <c r="M331" s="164"/>
      <c r="N331" s="165"/>
      <c r="O331" s="165"/>
      <c r="P331" s="166">
        <f>SUM(P332:P396)</f>
        <v>0</v>
      </c>
      <c r="Q331" s="165"/>
      <c r="R331" s="166">
        <f>SUM(R332:R396)</f>
        <v>20.768936249999999</v>
      </c>
      <c r="S331" s="165"/>
      <c r="T331" s="167">
        <f>SUM(T332:T396)</f>
        <v>50.411091999999996</v>
      </c>
      <c r="U331" s="12"/>
      <c r="V331" s="12"/>
      <c r="W331" s="12"/>
      <c r="X331" s="12"/>
      <c r="Y331" s="12"/>
      <c r="Z331" s="12"/>
      <c r="AA331" s="12"/>
      <c r="AB331" s="12"/>
      <c r="AC331" s="12"/>
      <c r="AD331" s="12"/>
      <c r="AE331" s="12"/>
      <c r="AR331" s="160" t="s">
        <v>86</v>
      </c>
      <c r="AT331" s="168" t="s">
        <v>77</v>
      </c>
      <c r="AU331" s="168" t="s">
        <v>86</v>
      </c>
      <c r="AY331" s="160" t="s">
        <v>130</v>
      </c>
      <c r="BK331" s="169">
        <f>SUM(BK332:BK396)</f>
        <v>0</v>
      </c>
    </row>
    <row r="332" s="2" customFormat="1" ht="24.15" customHeight="1">
      <c r="A332" s="38"/>
      <c r="B332" s="172"/>
      <c r="C332" s="173" t="s">
        <v>512</v>
      </c>
      <c r="D332" s="173" t="s">
        <v>133</v>
      </c>
      <c r="E332" s="174" t="s">
        <v>513</v>
      </c>
      <c r="F332" s="175" t="s">
        <v>514</v>
      </c>
      <c r="G332" s="176" t="s">
        <v>247</v>
      </c>
      <c r="H332" s="177">
        <v>160.15000000000001</v>
      </c>
      <c r="I332" s="178"/>
      <c r="J332" s="179">
        <f>ROUND(I332*H332,2)</f>
        <v>0</v>
      </c>
      <c r="K332" s="180"/>
      <c r="L332" s="39"/>
      <c r="M332" s="181" t="s">
        <v>1</v>
      </c>
      <c r="N332" s="182" t="s">
        <v>43</v>
      </c>
      <c r="O332" s="77"/>
      <c r="P332" s="183">
        <f>O332*H332</f>
        <v>0</v>
      </c>
      <c r="Q332" s="183">
        <v>0.10095</v>
      </c>
      <c r="R332" s="183">
        <f>Q332*H332</f>
        <v>16.167142500000001</v>
      </c>
      <c r="S332" s="183">
        <v>0</v>
      </c>
      <c r="T332" s="184">
        <f>S332*H332</f>
        <v>0</v>
      </c>
      <c r="U332" s="38"/>
      <c r="V332" s="38"/>
      <c r="W332" s="38"/>
      <c r="X332" s="38"/>
      <c r="Y332" s="38"/>
      <c r="Z332" s="38"/>
      <c r="AA332" s="38"/>
      <c r="AB332" s="38"/>
      <c r="AC332" s="38"/>
      <c r="AD332" s="38"/>
      <c r="AE332" s="38"/>
      <c r="AR332" s="185" t="s">
        <v>149</v>
      </c>
      <c r="AT332" s="185" t="s">
        <v>133</v>
      </c>
      <c r="AU332" s="185" t="s">
        <v>88</v>
      </c>
      <c r="AY332" s="19" t="s">
        <v>130</v>
      </c>
      <c r="BE332" s="186">
        <f>IF(N332="základní",J332,0)</f>
        <v>0</v>
      </c>
      <c r="BF332" s="186">
        <f>IF(N332="snížená",J332,0)</f>
        <v>0</v>
      </c>
      <c r="BG332" s="186">
        <f>IF(N332="zákl. přenesená",J332,0)</f>
        <v>0</v>
      </c>
      <c r="BH332" s="186">
        <f>IF(N332="sníž. přenesená",J332,0)</f>
        <v>0</v>
      </c>
      <c r="BI332" s="186">
        <f>IF(N332="nulová",J332,0)</f>
        <v>0</v>
      </c>
      <c r="BJ332" s="19" t="s">
        <v>86</v>
      </c>
      <c r="BK332" s="186">
        <f>ROUND(I332*H332,2)</f>
        <v>0</v>
      </c>
      <c r="BL332" s="19" t="s">
        <v>149</v>
      </c>
      <c r="BM332" s="185" t="s">
        <v>515</v>
      </c>
    </row>
    <row r="333" s="15" customFormat="1">
      <c r="A333" s="15"/>
      <c r="B333" s="214"/>
      <c r="C333" s="15"/>
      <c r="D333" s="187" t="s">
        <v>204</v>
      </c>
      <c r="E333" s="215" t="s">
        <v>1</v>
      </c>
      <c r="F333" s="216" t="s">
        <v>516</v>
      </c>
      <c r="G333" s="15"/>
      <c r="H333" s="215" t="s">
        <v>1</v>
      </c>
      <c r="I333" s="217"/>
      <c r="J333" s="15"/>
      <c r="K333" s="15"/>
      <c r="L333" s="214"/>
      <c r="M333" s="218"/>
      <c r="N333" s="219"/>
      <c r="O333" s="219"/>
      <c r="P333" s="219"/>
      <c r="Q333" s="219"/>
      <c r="R333" s="219"/>
      <c r="S333" s="219"/>
      <c r="T333" s="220"/>
      <c r="U333" s="15"/>
      <c r="V333" s="15"/>
      <c r="W333" s="15"/>
      <c r="X333" s="15"/>
      <c r="Y333" s="15"/>
      <c r="Z333" s="15"/>
      <c r="AA333" s="15"/>
      <c r="AB333" s="15"/>
      <c r="AC333" s="15"/>
      <c r="AD333" s="15"/>
      <c r="AE333" s="15"/>
      <c r="AT333" s="215" t="s">
        <v>204</v>
      </c>
      <c r="AU333" s="215" t="s">
        <v>88</v>
      </c>
      <c r="AV333" s="15" t="s">
        <v>86</v>
      </c>
      <c r="AW333" s="15" t="s">
        <v>33</v>
      </c>
      <c r="AX333" s="15" t="s">
        <v>78</v>
      </c>
      <c r="AY333" s="215" t="s">
        <v>130</v>
      </c>
    </row>
    <row r="334" s="13" customFormat="1">
      <c r="A334" s="13"/>
      <c r="B334" s="198"/>
      <c r="C334" s="13"/>
      <c r="D334" s="187" t="s">
        <v>204</v>
      </c>
      <c r="E334" s="199" t="s">
        <v>1</v>
      </c>
      <c r="F334" s="200" t="s">
        <v>517</v>
      </c>
      <c r="G334" s="13"/>
      <c r="H334" s="201">
        <v>148.75</v>
      </c>
      <c r="I334" s="202"/>
      <c r="J334" s="13"/>
      <c r="K334" s="13"/>
      <c r="L334" s="198"/>
      <c r="M334" s="203"/>
      <c r="N334" s="204"/>
      <c r="O334" s="204"/>
      <c r="P334" s="204"/>
      <c r="Q334" s="204"/>
      <c r="R334" s="204"/>
      <c r="S334" s="204"/>
      <c r="T334" s="205"/>
      <c r="U334" s="13"/>
      <c r="V334" s="13"/>
      <c r="W334" s="13"/>
      <c r="X334" s="13"/>
      <c r="Y334" s="13"/>
      <c r="Z334" s="13"/>
      <c r="AA334" s="13"/>
      <c r="AB334" s="13"/>
      <c r="AC334" s="13"/>
      <c r="AD334" s="13"/>
      <c r="AE334" s="13"/>
      <c r="AT334" s="199" t="s">
        <v>204</v>
      </c>
      <c r="AU334" s="199" t="s">
        <v>88</v>
      </c>
      <c r="AV334" s="13" t="s">
        <v>88</v>
      </c>
      <c r="AW334" s="13" t="s">
        <v>33</v>
      </c>
      <c r="AX334" s="13" t="s">
        <v>78</v>
      </c>
      <c r="AY334" s="199" t="s">
        <v>130</v>
      </c>
    </row>
    <row r="335" s="15" customFormat="1">
      <c r="A335" s="15"/>
      <c r="B335" s="214"/>
      <c r="C335" s="15"/>
      <c r="D335" s="187" t="s">
        <v>204</v>
      </c>
      <c r="E335" s="215" t="s">
        <v>1</v>
      </c>
      <c r="F335" s="216" t="s">
        <v>518</v>
      </c>
      <c r="G335" s="15"/>
      <c r="H335" s="215" t="s">
        <v>1</v>
      </c>
      <c r="I335" s="217"/>
      <c r="J335" s="15"/>
      <c r="K335" s="15"/>
      <c r="L335" s="214"/>
      <c r="M335" s="218"/>
      <c r="N335" s="219"/>
      <c r="O335" s="219"/>
      <c r="P335" s="219"/>
      <c r="Q335" s="219"/>
      <c r="R335" s="219"/>
      <c r="S335" s="219"/>
      <c r="T335" s="220"/>
      <c r="U335" s="15"/>
      <c r="V335" s="15"/>
      <c r="W335" s="15"/>
      <c r="X335" s="15"/>
      <c r="Y335" s="15"/>
      <c r="Z335" s="15"/>
      <c r="AA335" s="15"/>
      <c r="AB335" s="15"/>
      <c r="AC335" s="15"/>
      <c r="AD335" s="15"/>
      <c r="AE335" s="15"/>
      <c r="AT335" s="215" t="s">
        <v>204</v>
      </c>
      <c r="AU335" s="215" t="s">
        <v>88</v>
      </c>
      <c r="AV335" s="15" t="s">
        <v>86</v>
      </c>
      <c r="AW335" s="15" t="s">
        <v>33</v>
      </c>
      <c r="AX335" s="15" t="s">
        <v>78</v>
      </c>
      <c r="AY335" s="215" t="s">
        <v>130</v>
      </c>
    </row>
    <row r="336" s="13" customFormat="1">
      <c r="A336" s="13"/>
      <c r="B336" s="198"/>
      <c r="C336" s="13"/>
      <c r="D336" s="187" t="s">
        <v>204</v>
      </c>
      <c r="E336" s="199" t="s">
        <v>1</v>
      </c>
      <c r="F336" s="200" t="s">
        <v>519</v>
      </c>
      <c r="G336" s="13"/>
      <c r="H336" s="201">
        <v>11.4</v>
      </c>
      <c r="I336" s="202"/>
      <c r="J336" s="13"/>
      <c r="K336" s="13"/>
      <c r="L336" s="198"/>
      <c r="M336" s="203"/>
      <c r="N336" s="204"/>
      <c r="O336" s="204"/>
      <c r="P336" s="204"/>
      <c r="Q336" s="204"/>
      <c r="R336" s="204"/>
      <c r="S336" s="204"/>
      <c r="T336" s="205"/>
      <c r="U336" s="13"/>
      <c r="V336" s="13"/>
      <c r="W336" s="13"/>
      <c r="X336" s="13"/>
      <c r="Y336" s="13"/>
      <c r="Z336" s="13"/>
      <c r="AA336" s="13"/>
      <c r="AB336" s="13"/>
      <c r="AC336" s="13"/>
      <c r="AD336" s="13"/>
      <c r="AE336" s="13"/>
      <c r="AT336" s="199" t="s">
        <v>204</v>
      </c>
      <c r="AU336" s="199" t="s">
        <v>88</v>
      </c>
      <c r="AV336" s="13" t="s">
        <v>88</v>
      </c>
      <c r="AW336" s="13" t="s">
        <v>33</v>
      </c>
      <c r="AX336" s="13" t="s">
        <v>78</v>
      </c>
      <c r="AY336" s="199" t="s">
        <v>130</v>
      </c>
    </row>
    <row r="337" s="14" customFormat="1">
      <c r="A337" s="14"/>
      <c r="B337" s="206"/>
      <c r="C337" s="14"/>
      <c r="D337" s="187" t="s">
        <v>204</v>
      </c>
      <c r="E337" s="207" t="s">
        <v>1</v>
      </c>
      <c r="F337" s="208" t="s">
        <v>206</v>
      </c>
      <c r="G337" s="14"/>
      <c r="H337" s="209">
        <v>160.15000000000001</v>
      </c>
      <c r="I337" s="210"/>
      <c r="J337" s="14"/>
      <c r="K337" s="14"/>
      <c r="L337" s="206"/>
      <c r="M337" s="211"/>
      <c r="N337" s="212"/>
      <c r="O337" s="212"/>
      <c r="P337" s="212"/>
      <c r="Q337" s="212"/>
      <c r="R337" s="212"/>
      <c r="S337" s="212"/>
      <c r="T337" s="213"/>
      <c r="U337" s="14"/>
      <c r="V337" s="14"/>
      <c r="W337" s="14"/>
      <c r="X337" s="14"/>
      <c r="Y337" s="14"/>
      <c r="Z337" s="14"/>
      <c r="AA337" s="14"/>
      <c r="AB337" s="14"/>
      <c r="AC337" s="14"/>
      <c r="AD337" s="14"/>
      <c r="AE337" s="14"/>
      <c r="AT337" s="207" t="s">
        <v>204</v>
      </c>
      <c r="AU337" s="207" t="s">
        <v>88</v>
      </c>
      <c r="AV337" s="14" t="s">
        <v>149</v>
      </c>
      <c r="AW337" s="14" t="s">
        <v>33</v>
      </c>
      <c r="AX337" s="14" t="s">
        <v>86</v>
      </c>
      <c r="AY337" s="207" t="s">
        <v>130</v>
      </c>
    </row>
    <row r="338" s="2" customFormat="1" ht="16.5" customHeight="1">
      <c r="A338" s="38"/>
      <c r="B338" s="172"/>
      <c r="C338" s="221" t="s">
        <v>520</v>
      </c>
      <c r="D338" s="221" t="s">
        <v>250</v>
      </c>
      <c r="E338" s="222" t="s">
        <v>521</v>
      </c>
      <c r="F338" s="223" t="s">
        <v>522</v>
      </c>
      <c r="G338" s="224" t="s">
        <v>247</v>
      </c>
      <c r="H338" s="225">
        <v>160.15000000000001</v>
      </c>
      <c r="I338" s="226"/>
      <c r="J338" s="227">
        <f>ROUND(I338*H338,2)</f>
        <v>0</v>
      </c>
      <c r="K338" s="228"/>
      <c r="L338" s="229"/>
      <c r="M338" s="230" t="s">
        <v>1</v>
      </c>
      <c r="N338" s="231" t="s">
        <v>43</v>
      </c>
      <c r="O338" s="77"/>
      <c r="P338" s="183">
        <f>O338*H338</f>
        <v>0</v>
      </c>
      <c r="Q338" s="183">
        <v>0.024</v>
      </c>
      <c r="R338" s="183">
        <f>Q338*H338</f>
        <v>3.8436000000000003</v>
      </c>
      <c r="S338" s="183">
        <v>0</v>
      </c>
      <c r="T338" s="184">
        <f>S338*H338</f>
        <v>0</v>
      </c>
      <c r="U338" s="38"/>
      <c r="V338" s="38"/>
      <c r="W338" s="38"/>
      <c r="X338" s="38"/>
      <c r="Y338" s="38"/>
      <c r="Z338" s="38"/>
      <c r="AA338" s="38"/>
      <c r="AB338" s="38"/>
      <c r="AC338" s="38"/>
      <c r="AD338" s="38"/>
      <c r="AE338" s="38"/>
      <c r="AR338" s="185" t="s">
        <v>172</v>
      </c>
      <c r="AT338" s="185" t="s">
        <v>250</v>
      </c>
      <c r="AU338" s="185" t="s">
        <v>88</v>
      </c>
      <c r="AY338" s="19" t="s">
        <v>130</v>
      </c>
      <c r="BE338" s="186">
        <f>IF(N338="základní",J338,0)</f>
        <v>0</v>
      </c>
      <c r="BF338" s="186">
        <f>IF(N338="snížená",J338,0)</f>
        <v>0</v>
      </c>
      <c r="BG338" s="186">
        <f>IF(N338="zákl. přenesená",J338,0)</f>
        <v>0</v>
      </c>
      <c r="BH338" s="186">
        <f>IF(N338="sníž. přenesená",J338,0)</f>
        <v>0</v>
      </c>
      <c r="BI338" s="186">
        <f>IF(N338="nulová",J338,0)</f>
        <v>0</v>
      </c>
      <c r="BJ338" s="19" t="s">
        <v>86</v>
      </c>
      <c r="BK338" s="186">
        <f>ROUND(I338*H338,2)</f>
        <v>0</v>
      </c>
      <c r="BL338" s="19" t="s">
        <v>149</v>
      </c>
      <c r="BM338" s="185" t="s">
        <v>523</v>
      </c>
    </row>
    <row r="339" s="15" customFormat="1">
      <c r="A339" s="15"/>
      <c r="B339" s="214"/>
      <c r="C339" s="15"/>
      <c r="D339" s="187" t="s">
        <v>204</v>
      </c>
      <c r="E339" s="215" t="s">
        <v>1</v>
      </c>
      <c r="F339" s="216" t="s">
        <v>516</v>
      </c>
      <c r="G339" s="15"/>
      <c r="H339" s="215" t="s">
        <v>1</v>
      </c>
      <c r="I339" s="217"/>
      <c r="J339" s="15"/>
      <c r="K339" s="15"/>
      <c r="L339" s="214"/>
      <c r="M339" s="218"/>
      <c r="N339" s="219"/>
      <c r="O339" s="219"/>
      <c r="P339" s="219"/>
      <c r="Q339" s="219"/>
      <c r="R339" s="219"/>
      <c r="S339" s="219"/>
      <c r="T339" s="220"/>
      <c r="U339" s="15"/>
      <c r="V339" s="15"/>
      <c r="W339" s="15"/>
      <c r="X339" s="15"/>
      <c r="Y339" s="15"/>
      <c r="Z339" s="15"/>
      <c r="AA339" s="15"/>
      <c r="AB339" s="15"/>
      <c r="AC339" s="15"/>
      <c r="AD339" s="15"/>
      <c r="AE339" s="15"/>
      <c r="AT339" s="215" t="s">
        <v>204</v>
      </c>
      <c r="AU339" s="215" t="s">
        <v>88</v>
      </c>
      <c r="AV339" s="15" t="s">
        <v>86</v>
      </c>
      <c r="AW339" s="15" t="s">
        <v>33</v>
      </c>
      <c r="AX339" s="15" t="s">
        <v>78</v>
      </c>
      <c r="AY339" s="215" t="s">
        <v>130</v>
      </c>
    </row>
    <row r="340" s="13" customFormat="1">
      <c r="A340" s="13"/>
      <c r="B340" s="198"/>
      <c r="C340" s="13"/>
      <c r="D340" s="187" t="s">
        <v>204</v>
      </c>
      <c r="E340" s="199" t="s">
        <v>1</v>
      </c>
      <c r="F340" s="200" t="s">
        <v>517</v>
      </c>
      <c r="G340" s="13"/>
      <c r="H340" s="201">
        <v>148.75</v>
      </c>
      <c r="I340" s="202"/>
      <c r="J340" s="13"/>
      <c r="K340" s="13"/>
      <c r="L340" s="198"/>
      <c r="M340" s="203"/>
      <c r="N340" s="204"/>
      <c r="O340" s="204"/>
      <c r="P340" s="204"/>
      <c r="Q340" s="204"/>
      <c r="R340" s="204"/>
      <c r="S340" s="204"/>
      <c r="T340" s="205"/>
      <c r="U340" s="13"/>
      <c r="V340" s="13"/>
      <c r="W340" s="13"/>
      <c r="X340" s="13"/>
      <c r="Y340" s="13"/>
      <c r="Z340" s="13"/>
      <c r="AA340" s="13"/>
      <c r="AB340" s="13"/>
      <c r="AC340" s="13"/>
      <c r="AD340" s="13"/>
      <c r="AE340" s="13"/>
      <c r="AT340" s="199" t="s">
        <v>204</v>
      </c>
      <c r="AU340" s="199" t="s">
        <v>88</v>
      </c>
      <c r="AV340" s="13" t="s">
        <v>88</v>
      </c>
      <c r="AW340" s="13" t="s">
        <v>33</v>
      </c>
      <c r="AX340" s="13" t="s">
        <v>78</v>
      </c>
      <c r="AY340" s="199" t="s">
        <v>130</v>
      </c>
    </row>
    <row r="341" s="15" customFormat="1">
      <c r="A341" s="15"/>
      <c r="B341" s="214"/>
      <c r="C341" s="15"/>
      <c r="D341" s="187" t="s">
        <v>204</v>
      </c>
      <c r="E341" s="215" t="s">
        <v>1</v>
      </c>
      <c r="F341" s="216" t="s">
        <v>518</v>
      </c>
      <c r="G341" s="15"/>
      <c r="H341" s="215" t="s">
        <v>1</v>
      </c>
      <c r="I341" s="217"/>
      <c r="J341" s="15"/>
      <c r="K341" s="15"/>
      <c r="L341" s="214"/>
      <c r="M341" s="218"/>
      <c r="N341" s="219"/>
      <c r="O341" s="219"/>
      <c r="P341" s="219"/>
      <c r="Q341" s="219"/>
      <c r="R341" s="219"/>
      <c r="S341" s="219"/>
      <c r="T341" s="220"/>
      <c r="U341" s="15"/>
      <c r="V341" s="15"/>
      <c r="W341" s="15"/>
      <c r="X341" s="15"/>
      <c r="Y341" s="15"/>
      <c r="Z341" s="15"/>
      <c r="AA341" s="15"/>
      <c r="AB341" s="15"/>
      <c r="AC341" s="15"/>
      <c r="AD341" s="15"/>
      <c r="AE341" s="15"/>
      <c r="AT341" s="215" t="s">
        <v>204</v>
      </c>
      <c r="AU341" s="215" t="s">
        <v>88</v>
      </c>
      <c r="AV341" s="15" t="s">
        <v>86</v>
      </c>
      <c r="AW341" s="15" t="s">
        <v>33</v>
      </c>
      <c r="AX341" s="15" t="s">
        <v>78</v>
      </c>
      <c r="AY341" s="215" t="s">
        <v>130</v>
      </c>
    </row>
    <row r="342" s="13" customFormat="1">
      <c r="A342" s="13"/>
      <c r="B342" s="198"/>
      <c r="C342" s="13"/>
      <c r="D342" s="187" t="s">
        <v>204</v>
      </c>
      <c r="E342" s="199" t="s">
        <v>1</v>
      </c>
      <c r="F342" s="200" t="s">
        <v>519</v>
      </c>
      <c r="G342" s="13"/>
      <c r="H342" s="201">
        <v>11.4</v>
      </c>
      <c r="I342" s="202"/>
      <c r="J342" s="13"/>
      <c r="K342" s="13"/>
      <c r="L342" s="198"/>
      <c r="M342" s="203"/>
      <c r="N342" s="204"/>
      <c r="O342" s="204"/>
      <c r="P342" s="204"/>
      <c r="Q342" s="204"/>
      <c r="R342" s="204"/>
      <c r="S342" s="204"/>
      <c r="T342" s="205"/>
      <c r="U342" s="13"/>
      <c r="V342" s="13"/>
      <c r="W342" s="13"/>
      <c r="X342" s="13"/>
      <c r="Y342" s="13"/>
      <c r="Z342" s="13"/>
      <c r="AA342" s="13"/>
      <c r="AB342" s="13"/>
      <c r="AC342" s="13"/>
      <c r="AD342" s="13"/>
      <c r="AE342" s="13"/>
      <c r="AT342" s="199" t="s">
        <v>204</v>
      </c>
      <c r="AU342" s="199" t="s">
        <v>88</v>
      </c>
      <c r="AV342" s="13" t="s">
        <v>88</v>
      </c>
      <c r="AW342" s="13" t="s">
        <v>33</v>
      </c>
      <c r="AX342" s="13" t="s">
        <v>78</v>
      </c>
      <c r="AY342" s="199" t="s">
        <v>130</v>
      </c>
    </row>
    <row r="343" s="14" customFormat="1">
      <c r="A343" s="14"/>
      <c r="B343" s="206"/>
      <c r="C343" s="14"/>
      <c r="D343" s="187" t="s">
        <v>204</v>
      </c>
      <c r="E343" s="207" t="s">
        <v>1</v>
      </c>
      <c r="F343" s="208" t="s">
        <v>206</v>
      </c>
      <c r="G343" s="14"/>
      <c r="H343" s="209">
        <v>160.15000000000001</v>
      </c>
      <c r="I343" s="210"/>
      <c r="J343" s="14"/>
      <c r="K343" s="14"/>
      <c r="L343" s="206"/>
      <c r="M343" s="211"/>
      <c r="N343" s="212"/>
      <c r="O343" s="212"/>
      <c r="P343" s="212"/>
      <c r="Q343" s="212"/>
      <c r="R343" s="212"/>
      <c r="S343" s="212"/>
      <c r="T343" s="213"/>
      <c r="U343" s="14"/>
      <c r="V343" s="14"/>
      <c r="W343" s="14"/>
      <c r="X343" s="14"/>
      <c r="Y343" s="14"/>
      <c r="Z343" s="14"/>
      <c r="AA343" s="14"/>
      <c r="AB343" s="14"/>
      <c r="AC343" s="14"/>
      <c r="AD343" s="14"/>
      <c r="AE343" s="14"/>
      <c r="AT343" s="207" t="s">
        <v>204</v>
      </c>
      <c r="AU343" s="207" t="s">
        <v>88</v>
      </c>
      <c r="AV343" s="14" t="s">
        <v>149</v>
      </c>
      <c r="AW343" s="14" t="s">
        <v>33</v>
      </c>
      <c r="AX343" s="14" t="s">
        <v>86</v>
      </c>
      <c r="AY343" s="207" t="s">
        <v>130</v>
      </c>
    </row>
    <row r="344" s="2" customFormat="1" ht="37.8" customHeight="1">
      <c r="A344" s="38"/>
      <c r="B344" s="172"/>
      <c r="C344" s="173" t="s">
        <v>524</v>
      </c>
      <c r="D344" s="173" t="s">
        <v>133</v>
      </c>
      <c r="E344" s="174" t="s">
        <v>525</v>
      </c>
      <c r="F344" s="175" t="s">
        <v>526</v>
      </c>
      <c r="G344" s="176" t="s">
        <v>201</v>
      </c>
      <c r="H344" s="177">
        <v>1174.52</v>
      </c>
      <c r="I344" s="178"/>
      <c r="J344" s="179">
        <f>ROUND(I344*H344,2)</f>
        <v>0</v>
      </c>
      <c r="K344" s="180"/>
      <c r="L344" s="39"/>
      <c r="M344" s="181" t="s">
        <v>1</v>
      </c>
      <c r="N344" s="182" t="s">
        <v>43</v>
      </c>
      <c r="O344" s="77"/>
      <c r="P344" s="183">
        <f>O344*H344</f>
        <v>0</v>
      </c>
      <c r="Q344" s="183">
        <v>0</v>
      </c>
      <c r="R344" s="183">
        <f>Q344*H344</f>
        <v>0</v>
      </c>
      <c r="S344" s="183">
        <v>0</v>
      </c>
      <c r="T344" s="184">
        <f>S344*H344</f>
        <v>0</v>
      </c>
      <c r="U344" s="38"/>
      <c r="V344" s="38"/>
      <c r="W344" s="38"/>
      <c r="X344" s="38"/>
      <c r="Y344" s="38"/>
      <c r="Z344" s="38"/>
      <c r="AA344" s="38"/>
      <c r="AB344" s="38"/>
      <c r="AC344" s="38"/>
      <c r="AD344" s="38"/>
      <c r="AE344" s="38"/>
      <c r="AR344" s="185" t="s">
        <v>149</v>
      </c>
      <c r="AT344" s="185" t="s">
        <v>133</v>
      </c>
      <c r="AU344" s="185" t="s">
        <v>88</v>
      </c>
      <c r="AY344" s="19" t="s">
        <v>130</v>
      </c>
      <c r="BE344" s="186">
        <f>IF(N344="základní",J344,0)</f>
        <v>0</v>
      </c>
      <c r="BF344" s="186">
        <f>IF(N344="snížená",J344,0)</f>
        <v>0</v>
      </c>
      <c r="BG344" s="186">
        <f>IF(N344="zákl. přenesená",J344,0)</f>
        <v>0</v>
      </c>
      <c r="BH344" s="186">
        <f>IF(N344="sníž. přenesená",J344,0)</f>
        <v>0</v>
      </c>
      <c r="BI344" s="186">
        <f>IF(N344="nulová",J344,0)</f>
        <v>0</v>
      </c>
      <c r="BJ344" s="19" t="s">
        <v>86</v>
      </c>
      <c r="BK344" s="186">
        <f>ROUND(I344*H344,2)</f>
        <v>0</v>
      </c>
      <c r="BL344" s="19" t="s">
        <v>149</v>
      </c>
      <c r="BM344" s="185" t="s">
        <v>527</v>
      </c>
    </row>
    <row r="345" s="15" customFormat="1">
      <c r="A345" s="15"/>
      <c r="B345" s="214"/>
      <c r="C345" s="15"/>
      <c r="D345" s="187" t="s">
        <v>204</v>
      </c>
      <c r="E345" s="215" t="s">
        <v>1</v>
      </c>
      <c r="F345" s="216" t="s">
        <v>528</v>
      </c>
      <c r="G345" s="15"/>
      <c r="H345" s="215" t="s">
        <v>1</v>
      </c>
      <c r="I345" s="217"/>
      <c r="J345" s="15"/>
      <c r="K345" s="15"/>
      <c r="L345" s="214"/>
      <c r="M345" s="218"/>
      <c r="N345" s="219"/>
      <c r="O345" s="219"/>
      <c r="P345" s="219"/>
      <c r="Q345" s="219"/>
      <c r="R345" s="219"/>
      <c r="S345" s="219"/>
      <c r="T345" s="220"/>
      <c r="U345" s="15"/>
      <c r="V345" s="15"/>
      <c r="W345" s="15"/>
      <c r="X345" s="15"/>
      <c r="Y345" s="15"/>
      <c r="Z345" s="15"/>
      <c r="AA345" s="15"/>
      <c r="AB345" s="15"/>
      <c r="AC345" s="15"/>
      <c r="AD345" s="15"/>
      <c r="AE345" s="15"/>
      <c r="AT345" s="215" t="s">
        <v>204</v>
      </c>
      <c r="AU345" s="215" t="s">
        <v>88</v>
      </c>
      <c r="AV345" s="15" t="s">
        <v>86</v>
      </c>
      <c r="AW345" s="15" t="s">
        <v>33</v>
      </c>
      <c r="AX345" s="15" t="s">
        <v>78</v>
      </c>
      <c r="AY345" s="215" t="s">
        <v>130</v>
      </c>
    </row>
    <row r="346" s="13" customFormat="1">
      <c r="A346" s="13"/>
      <c r="B346" s="198"/>
      <c r="C346" s="13"/>
      <c r="D346" s="187" t="s">
        <v>204</v>
      </c>
      <c r="E346" s="199" t="s">
        <v>1</v>
      </c>
      <c r="F346" s="200" t="s">
        <v>529</v>
      </c>
      <c r="G346" s="13"/>
      <c r="H346" s="201">
        <v>407.75</v>
      </c>
      <c r="I346" s="202"/>
      <c r="J346" s="13"/>
      <c r="K346" s="13"/>
      <c r="L346" s="198"/>
      <c r="M346" s="203"/>
      <c r="N346" s="204"/>
      <c r="O346" s="204"/>
      <c r="P346" s="204"/>
      <c r="Q346" s="204"/>
      <c r="R346" s="204"/>
      <c r="S346" s="204"/>
      <c r="T346" s="205"/>
      <c r="U346" s="13"/>
      <c r="V346" s="13"/>
      <c r="W346" s="13"/>
      <c r="X346" s="13"/>
      <c r="Y346" s="13"/>
      <c r="Z346" s="13"/>
      <c r="AA346" s="13"/>
      <c r="AB346" s="13"/>
      <c r="AC346" s="13"/>
      <c r="AD346" s="13"/>
      <c r="AE346" s="13"/>
      <c r="AT346" s="199" t="s">
        <v>204</v>
      </c>
      <c r="AU346" s="199" t="s">
        <v>88</v>
      </c>
      <c r="AV346" s="13" t="s">
        <v>88</v>
      </c>
      <c r="AW346" s="13" t="s">
        <v>33</v>
      </c>
      <c r="AX346" s="13" t="s">
        <v>78</v>
      </c>
      <c r="AY346" s="199" t="s">
        <v>130</v>
      </c>
    </row>
    <row r="347" s="13" customFormat="1">
      <c r="A347" s="13"/>
      <c r="B347" s="198"/>
      <c r="C347" s="13"/>
      <c r="D347" s="187" t="s">
        <v>204</v>
      </c>
      <c r="E347" s="199" t="s">
        <v>1</v>
      </c>
      <c r="F347" s="200" t="s">
        <v>530</v>
      </c>
      <c r="G347" s="13"/>
      <c r="H347" s="201">
        <v>510.44999999999999</v>
      </c>
      <c r="I347" s="202"/>
      <c r="J347" s="13"/>
      <c r="K347" s="13"/>
      <c r="L347" s="198"/>
      <c r="M347" s="203"/>
      <c r="N347" s="204"/>
      <c r="O347" s="204"/>
      <c r="P347" s="204"/>
      <c r="Q347" s="204"/>
      <c r="R347" s="204"/>
      <c r="S347" s="204"/>
      <c r="T347" s="205"/>
      <c r="U347" s="13"/>
      <c r="V347" s="13"/>
      <c r="W347" s="13"/>
      <c r="X347" s="13"/>
      <c r="Y347" s="13"/>
      <c r="Z347" s="13"/>
      <c r="AA347" s="13"/>
      <c r="AB347" s="13"/>
      <c r="AC347" s="13"/>
      <c r="AD347" s="13"/>
      <c r="AE347" s="13"/>
      <c r="AT347" s="199" t="s">
        <v>204</v>
      </c>
      <c r="AU347" s="199" t="s">
        <v>88</v>
      </c>
      <c r="AV347" s="13" t="s">
        <v>88</v>
      </c>
      <c r="AW347" s="13" t="s">
        <v>33</v>
      </c>
      <c r="AX347" s="13" t="s">
        <v>78</v>
      </c>
      <c r="AY347" s="199" t="s">
        <v>130</v>
      </c>
    </row>
    <row r="348" s="15" customFormat="1">
      <c r="A348" s="15"/>
      <c r="B348" s="214"/>
      <c r="C348" s="15"/>
      <c r="D348" s="187" t="s">
        <v>204</v>
      </c>
      <c r="E348" s="215" t="s">
        <v>1</v>
      </c>
      <c r="F348" s="216" t="s">
        <v>531</v>
      </c>
      <c r="G348" s="15"/>
      <c r="H348" s="215" t="s">
        <v>1</v>
      </c>
      <c r="I348" s="217"/>
      <c r="J348" s="15"/>
      <c r="K348" s="15"/>
      <c r="L348" s="214"/>
      <c r="M348" s="218"/>
      <c r="N348" s="219"/>
      <c r="O348" s="219"/>
      <c r="P348" s="219"/>
      <c r="Q348" s="219"/>
      <c r="R348" s="219"/>
      <c r="S348" s="219"/>
      <c r="T348" s="220"/>
      <c r="U348" s="15"/>
      <c r="V348" s="15"/>
      <c r="W348" s="15"/>
      <c r="X348" s="15"/>
      <c r="Y348" s="15"/>
      <c r="Z348" s="15"/>
      <c r="AA348" s="15"/>
      <c r="AB348" s="15"/>
      <c r="AC348" s="15"/>
      <c r="AD348" s="15"/>
      <c r="AE348" s="15"/>
      <c r="AT348" s="215" t="s">
        <v>204</v>
      </c>
      <c r="AU348" s="215" t="s">
        <v>88</v>
      </c>
      <c r="AV348" s="15" t="s">
        <v>86</v>
      </c>
      <c r="AW348" s="15" t="s">
        <v>33</v>
      </c>
      <c r="AX348" s="15" t="s">
        <v>78</v>
      </c>
      <c r="AY348" s="215" t="s">
        <v>130</v>
      </c>
    </row>
    <row r="349" s="13" customFormat="1">
      <c r="A349" s="13"/>
      <c r="B349" s="198"/>
      <c r="C349" s="13"/>
      <c r="D349" s="187" t="s">
        <v>204</v>
      </c>
      <c r="E349" s="199" t="s">
        <v>1</v>
      </c>
      <c r="F349" s="200" t="s">
        <v>532</v>
      </c>
      <c r="G349" s="13"/>
      <c r="H349" s="201">
        <v>256.31999999999999</v>
      </c>
      <c r="I349" s="202"/>
      <c r="J349" s="13"/>
      <c r="K349" s="13"/>
      <c r="L349" s="198"/>
      <c r="M349" s="203"/>
      <c r="N349" s="204"/>
      <c r="O349" s="204"/>
      <c r="P349" s="204"/>
      <c r="Q349" s="204"/>
      <c r="R349" s="204"/>
      <c r="S349" s="204"/>
      <c r="T349" s="205"/>
      <c r="U349" s="13"/>
      <c r="V349" s="13"/>
      <c r="W349" s="13"/>
      <c r="X349" s="13"/>
      <c r="Y349" s="13"/>
      <c r="Z349" s="13"/>
      <c r="AA349" s="13"/>
      <c r="AB349" s="13"/>
      <c r="AC349" s="13"/>
      <c r="AD349" s="13"/>
      <c r="AE349" s="13"/>
      <c r="AT349" s="199" t="s">
        <v>204</v>
      </c>
      <c r="AU349" s="199" t="s">
        <v>88</v>
      </c>
      <c r="AV349" s="13" t="s">
        <v>88</v>
      </c>
      <c r="AW349" s="13" t="s">
        <v>33</v>
      </c>
      <c r="AX349" s="13" t="s">
        <v>78</v>
      </c>
      <c r="AY349" s="199" t="s">
        <v>130</v>
      </c>
    </row>
    <row r="350" s="14" customFormat="1">
      <c r="A350" s="14"/>
      <c r="B350" s="206"/>
      <c r="C350" s="14"/>
      <c r="D350" s="187" t="s">
        <v>204</v>
      </c>
      <c r="E350" s="207" t="s">
        <v>1</v>
      </c>
      <c r="F350" s="208" t="s">
        <v>206</v>
      </c>
      <c r="G350" s="14"/>
      <c r="H350" s="209">
        <v>1174.52</v>
      </c>
      <c r="I350" s="210"/>
      <c r="J350" s="14"/>
      <c r="K350" s="14"/>
      <c r="L350" s="206"/>
      <c r="M350" s="211"/>
      <c r="N350" s="212"/>
      <c r="O350" s="212"/>
      <c r="P350" s="212"/>
      <c r="Q350" s="212"/>
      <c r="R350" s="212"/>
      <c r="S350" s="212"/>
      <c r="T350" s="213"/>
      <c r="U350" s="14"/>
      <c r="V350" s="14"/>
      <c r="W350" s="14"/>
      <c r="X350" s="14"/>
      <c r="Y350" s="14"/>
      <c r="Z350" s="14"/>
      <c r="AA350" s="14"/>
      <c r="AB350" s="14"/>
      <c r="AC350" s="14"/>
      <c r="AD350" s="14"/>
      <c r="AE350" s="14"/>
      <c r="AT350" s="207" t="s">
        <v>204</v>
      </c>
      <c r="AU350" s="207" t="s">
        <v>88</v>
      </c>
      <c r="AV350" s="14" t="s">
        <v>149</v>
      </c>
      <c r="AW350" s="14" t="s">
        <v>33</v>
      </c>
      <c r="AX350" s="14" t="s">
        <v>86</v>
      </c>
      <c r="AY350" s="207" t="s">
        <v>130</v>
      </c>
    </row>
    <row r="351" s="2" customFormat="1" ht="37.8" customHeight="1">
      <c r="A351" s="38"/>
      <c r="B351" s="172"/>
      <c r="C351" s="173" t="s">
        <v>533</v>
      </c>
      <c r="D351" s="173" t="s">
        <v>133</v>
      </c>
      <c r="E351" s="174" t="s">
        <v>534</v>
      </c>
      <c r="F351" s="175" t="s">
        <v>535</v>
      </c>
      <c r="G351" s="176" t="s">
        <v>201</v>
      </c>
      <c r="H351" s="177">
        <v>110184</v>
      </c>
      <c r="I351" s="178"/>
      <c r="J351" s="179">
        <f>ROUND(I351*H351,2)</f>
        <v>0</v>
      </c>
      <c r="K351" s="180"/>
      <c r="L351" s="39"/>
      <c r="M351" s="181" t="s">
        <v>1</v>
      </c>
      <c r="N351" s="182" t="s">
        <v>43</v>
      </c>
      <c r="O351" s="77"/>
      <c r="P351" s="183">
        <f>O351*H351</f>
        <v>0</v>
      </c>
      <c r="Q351" s="183">
        <v>0</v>
      </c>
      <c r="R351" s="183">
        <f>Q351*H351</f>
        <v>0</v>
      </c>
      <c r="S351" s="183">
        <v>0</v>
      </c>
      <c r="T351" s="184">
        <f>S351*H351</f>
        <v>0</v>
      </c>
      <c r="U351" s="38"/>
      <c r="V351" s="38"/>
      <c r="W351" s="38"/>
      <c r="X351" s="38"/>
      <c r="Y351" s="38"/>
      <c r="Z351" s="38"/>
      <c r="AA351" s="38"/>
      <c r="AB351" s="38"/>
      <c r="AC351" s="38"/>
      <c r="AD351" s="38"/>
      <c r="AE351" s="38"/>
      <c r="AR351" s="185" t="s">
        <v>149</v>
      </c>
      <c r="AT351" s="185" t="s">
        <v>133</v>
      </c>
      <c r="AU351" s="185" t="s">
        <v>88</v>
      </c>
      <c r="AY351" s="19" t="s">
        <v>130</v>
      </c>
      <c r="BE351" s="186">
        <f>IF(N351="základní",J351,0)</f>
        <v>0</v>
      </c>
      <c r="BF351" s="186">
        <f>IF(N351="snížená",J351,0)</f>
        <v>0</v>
      </c>
      <c r="BG351" s="186">
        <f>IF(N351="zákl. přenesená",J351,0)</f>
        <v>0</v>
      </c>
      <c r="BH351" s="186">
        <f>IF(N351="sníž. přenesená",J351,0)</f>
        <v>0</v>
      </c>
      <c r="BI351" s="186">
        <f>IF(N351="nulová",J351,0)</f>
        <v>0</v>
      </c>
      <c r="BJ351" s="19" t="s">
        <v>86</v>
      </c>
      <c r="BK351" s="186">
        <f>ROUND(I351*H351,2)</f>
        <v>0</v>
      </c>
      <c r="BL351" s="19" t="s">
        <v>149</v>
      </c>
      <c r="BM351" s="185" t="s">
        <v>536</v>
      </c>
    </row>
    <row r="352" s="2" customFormat="1">
      <c r="A352" s="38"/>
      <c r="B352" s="39"/>
      <c r="C352" s="38"/>
      <c r="D352" s="187" t="s">
        <v>152</v>
      </c>
      <c r="E352" s="38"/>
      <c r="F352" s="188" t="s">
        <v>537</v>
      </c>
      <c r="G352" s="38"/>
      <c r="H352" s="38"/>
      <c r="I352" s="189"/>
      <c r="J352" s="38"/>
      <c r="K352" s="38"/>
      <c r="L352" s="39"/>
      <c r="M352" s="190"/>
      <c r="N352" s="191"/>
      <c r="O352" s="77"/>
      <c r="P352" s="77"/>
      <c r="Q352" s="77"/>
      <c r="R352" s="77"/>
      <c r="S352" s="77"/>
      <c r="T352" s="78"/>
      <c r="U352" s="38"/>
      <c r="V352" s="38"/>
      <c r="W352" s="38"/>
      <c r="X352" s="38"/>
      <c r="Y352" s="38"/>
      <c r="Z352" s="38"/>
      <c r="AA352" s="38"/>
      <c r="AB352" s="38"/>
      <c r="AC352" s="38"/>
      <c r="AD352" s="38"/>
      <c r="AE352" s="38"/>
      <c r="AT352" s="19" t="s">
        <v>152</v>
      </c>
      <c r="AU352" s="19" t="s">
        <v>88</v>
      </c>
    </row>
    <row r="353" s="13" customFormat="1">
      <c r="A353" s="13"/>
      <c r="B353" s="198"/>
      <c r="C353" s="13"/>
      <c r="D353" s="187" t="s">
        <v>204</v>
      </c>
      <c r="E353" s="199" t="s">
        <v>1</v>
      </c>
      <c r="F353" s="200" t="s">
        <v>538</v>
      </c>
      <c r="G353" s="13"/>
      <c r="H353" s="201">
        <v>110184</v>
      </c>
      <c r="I353" s="202"/>
      <c r="J353" s="13"/>
      <c r="K353" s="13"/>
      <c r="L353" s="198"/>
      <c r="M353" s="203"/>
      <c r="N353" s="204"/>
      <c r="O353" s="204"/>
      <c r="P353" s="204"/>
      <c r="Q353" s="204"/>
      <c r="R353" s="204"/>
      <c r="S353" s="204"/>
      <c r="T353" s="205"/>
      <c r="U353" s="13"/>
      <c r="V353" s="13"/>
      <c r="W353" s="13"/>
      <c r="X353" s="13"/>
      <c r="Y353" s="13"/>
      <c r="Z353" s="13"/>
      <c r="AA353" s="13"/>
      <c r="AB353" s="13"/>
      <c r="AC353" s="13"/>
      <c r="AD353" s="13"/>
      <c r="AE353" s="13"/>
      <c r="AT353" s="199" t="s">
        <v>204</v>
      </c>
      <c r="AU353" s="199" t="s">
        <v>88</v>
      </c>
      <c r="AV353" s="13" t="s">
        <v>88</v>
      </c>
      <c r="AW353" s="13" t="s">
        <v>33</v>
      </c>
      <c r="AX353" s="13" t="s">
        <v>86</v>
      </c>
      <c r="AY353" s="199" t="s">
        <v>130</v>
      </c>
    </row>
    <row r="354" s="2" customFormat="1" ht="37.8" customHeight="1">
      <c r="A354" s="38"/>
      <c r="B354" s="172"/>
      <c r="C354" s="173" t="s">
        <v>539</v>
      </c>
      <c r="D354" s="173" t="s">
        <v>133</v>
      </c>
      <c r="E354" s="174" t="s">
        <v>540</v>
      </c>
      <c r="F354" s="175" t="s">
        <v>535</v>
      </c>
      <c r="G354" s="176" t="s">
        <v>201</v>
      </c>
      <c r="H354" s="177">
        <v>2563.1999999999998</v>
      </c>
      <c r="I354" s="178"/>
      <c r="J354" s="179">
        <f>ROUND(I354*H354,2)</f>
        <v>0</v>
      </c>
      <c r="K354" s="180"/>
      <c r="L354" s="39"/>
      <c r="M354" s="181" t="s">
        <v>1</v>
      </c>
      <c r="N354" s="182" t="s">
        <v>43</v>
      </c>
      <c r="O354" s="77"/>
      <c r="P354" s="183">
        <f>O354*H354</f>
        <v>0</v>
      </c>
      <c r="Q354" s="183">
        <v>0</v>
      </c>
      <c r="R354" s="183">
        <f>Q354*H354</f>
        <v>0</v>
      </c>
      <c r="S354" s="183">
        <v>0</v>
      </c>
      <c r="T354" s="184">
        <f>S354*H354</f>
        <v>0</v>
      </c>
      <c r="U354" s="38"/>
      <c r="V354" s="38"/>
      <c r="W354" s="38"/>
      <c r="X354" s="38"/>
      <c r="Y354" s="38"/>
      <c r="Z354" s="38"/>
      <c r="AA354" s="38"/>
      <c r="AB354" s="38"/>
      <c r="AC354" s="38"/>
      <c r="AD354" s="38"/>
      <c r="AE354" s="38"/>
      <c r="AR354" s="185" t="s">
        <v>149</v>
      </c>
      <c r="AT354" s="185" t="s">
        <v>133</v>
      </c>
      <c r="AU354" s="185" t="s">
        <v>88</v>
      </c>
      <c r="AY354" s="19" t="s">
        <v>130</v>
      </c>
      <c r="BE354" s="186">
        <f>IF(N354="základní",J354,0)</f>
        <v>0</v>
      </c>
      <c r="BF354" s="186">
        <f>IF(N354="snížená",J354,0)</f>
        <v>0</v>
      </c>
      <c r="BG354" s="186">
        <f>IF(N354="zákl. přenesená",J354,0)</f>
        <v>0</v>
      </c>
      <c r="BH354" s="186">
        <f>IF(N354="sníž. přenesená",J354,0)</f>
        <v>0</v>
      </c>
      <c r="BI354" s="186">
        <f>IF(N354="nulová",J354,0)</f>
        <v>0</v>
      </c>
      <c r="BJ354" s="19" t="s">
        <v>86</v>
      </c>
      <c r="BK354" s="186">
        <f>ROUND(I354*H354,2)</f>
        <v>0</v>
      </c>
      <c r="BL354" s="19" t="s">
        <v>149</v>
      </c>
      <c r="BM354" s="185" t="s">
        <v>541</v>
      </c>
    </row>
    <row r="355" s="2" customFormat="1">
      <c r="A355" s="38"/>
      <c r="B355" s="39"/>
      <c r="C355" s="38"/>
      <c r="D355" s="187" t="s">
        <v>152</v>
      </c>
      <c r="E355" s="38"/>
      <c r="F355" s="188" t="s">
        <v>542</v>
      </c>
      <c r="G355" s="38"/>
      <c r="H355" s="38"/>
      <c r="I355" s="189"/>
      <c r="J355" s="38"/>
      <c r="K355" s="38"/>
      <c r="L355" s="39"/>
      <c r="M355" s="190"/>
      <c r="N355" s="191"/>
      <c r="O355" s="77"/>
      <c r="P355" s="77"/>
      <c r="Q355" s="77"/>
      <c r="R355" s="77"/>
      <c r="S355" s="77"/>
      <c r="T355" s="78"/>
      <c r="U355" s="38"/>
      <c r="V355" s="38"/>
      <c r="W355" s="38"/>
      <c r="X355" s="38"/>
      <c r="Y355" s="38"/>
      <c r="Z355" s="38"/>
      <c r="AA355" s="38"/>
      <c r="AB355" s="38"/>
      <c r="AC355" s="38"/>
      <c r="AD355" s="38"/>
      <c r="AE355" s="38"/>
      <c r="AT355" s="19" t="s">
        <v>152</v>
      </c>
      <c r="AU355" s="19" t="s">
        <v>88</v>
      </c>
    </row>
    <row r="356" s="15" customFormat="1">
      <c r="A356" s="15"/>
      <c r="B356" s="214"/>
      <c r="C356" s="15"/>
      <c r="D356" s="187" t="s">
        <v>204</v>
      </c>
      <c r="E356" s="215" t="s">
        <v>1</v>
      </c>
      <c r="F356" s="216" t="s">
        <v>531</v>
      </c>
      <c r="G356" s="15"/>
      <c r="H356" s="215" t="s">
        <v>1</v>
      </c>
      <c r="I356" s="217"/>
      <c r="J356" s="15"/>
      <c r="K356" s="15"/>
      <c r="L356" s="214"/>
      <c r="M356" s="218"/>
      <c r="N356" s="219"/>
      <c r="O356" s="219"/>
      <c r="P356" s="219"/>
      <c r="Q356" s="219"/>
      <c r="R356" s="219"/>
      <c r="S356" s="219"/>
      <c r="T356" s="220"/>
      <c r="U356" s="15"/>
      <c r="V356" s="15"/>
      <c r="W356" s="15"/>
      <c r="X356" s="15"/>
      <c r="Y356" s="15"/>
      <c r="Z356" s="15"/>
      <c r="AA356" s="15"/>
      <c r="AB356" s="15"/>
      <c r="AC356" s="15"/>
      <c r="AD356" s="15"/>
      <c r="AE356" s="15"/>
      <c r="AT356" s="215" t="s">
        <v>204</v>
      </c>
      <c r="AU356" s="215" t="s">
        <v>88</v>
      </c>
      <c r="AV356" s="15" t="s">
        <v>86</v>
      </c>
      <c r="AW356" s="15" t="s">
        <v>33</v>
      </c>
      <c r="AX356" s="15" t="s">
        <v>78</v>
      </c>
      <c r="AY356" s="215" t="s">
        <v>130</v>
      </c>
    </row>
    <row r="357" s="13" customFormat="1">
      <c r="A357" s="13"/>
      <c r="B357" s="198"/>
      <c r="C357" s="13"/>
      <c r="D357" s="187" t="s">
        <v>204</v>
      </c>
      <c r="E357" s="199" t="s">
        <v>1</v>
      </c>
      <c r="F357" s="200" t="s">
        <v>543</v>
      </c>
      <c r="G357" s="13"/>
      <c r="H357" s="201">
        <v>2563.1999999999998</v>
      </c>
      <c r="I357" s="202"/>
      <c r="J357" s="13"/>
      <c r="K357" s="13"/>
      <c r="L357" s="198"/>
      <c r="M357" s="203"/>
      <c r="N357" s="204"/>
      <c r="O357" s="204"/>
      <c r="P357" s="204"/>
      <c r="Q357" s="204"/>
      <c r="R357" s="204"/>
      <c r="S357" s="204"/>
      <c r="T357" s="205"/>
      <c r="U357" s="13"/>
      <c r="V357" s="13"/>
      <c r="W357" s="13"/>
      <c r="X357" s="13"/>
      <c r="Y357" s="13"/>
      <c r="Z357" s="13"/>
      <c r="AA357" s="13"/>
      <c r="AB357" s="13"/>
      <c r="AC357" s="13"/>
      <c r="AD357" s="13"/>
      <c r="AE357" s="13"/>
      <c r="AT357" s="199" t="s">
        <v>204</v>
      </c>
      <c r="AU357" s="199" t="s">
        <v>88</v>
      </c>
      <c r="AV357" s="13" t="s">
        <v>88</v>
      </c>
      <c r="AW357" s="13" t="s">
        <v>33</v>
      </c>
      <c r="AX357" s="13" t="s">
        <v>78</v>
      </c>
      <c r="AY357" s="199" t="s">
        <v>130</v>
      </c>
    </row>
    <row r="358" s="14" customFormat="1">
      <c r="A358" s="14"/>
      <c r="B358" s="206"/>
      <c r="C358" s="14"/>
      <c r="D358" s="187" t="s">
        <v>204</v>
      </c>
      <c r="E358" s="207" t="s">
        <v>1</v>
      </c>
      <c r="F358" s="208" t="s">
        <v>206</v>
      </c>
      <c r="G358" s="14"/>
      <c r="H358" s="209">
        <v>2563.1999999999998</v>
      </c>
      <c r="I358" s="210"/>
      <c r="J358" s="14"/>
      <c r="K358" s="14"/>
      <c r="L358" s="206"/>
      <c r="M358" s="211"/>
      <c r="N358" s="212"/>
      <c r="O358" s="212"/>
      <c r="P358" s="212"/>
      <c r="Q358" s="212"/>
      <c r="R358" s="212"/>
      <c r="S358" s="212"/>
      <c r="T358" s="213"/>
      <c r="U358" s="14"/>
      <c r="V358" s="14"/>
      <c r="W358" s="14"/>
      <c r="X358" s="14"/>
      <c r="Y358" s="14"/>
      <c r="Z358" s="14"/>
      <c r="AA358" s="14"/>
      <c r="AB358" s="14"/>
      <c r="AC358" s="14"/>
      <c r="AD358" s="14"/>
      <c r="AE358" s="14"/>
      <c r="AT358" s="207" t="s">
        <v>204</v>
      </c>
      <c r="AU358" s="207" t="s">
        <v>88</v>
      </c>
      <c r="AV358" s="14" t="s">
        <v>149</v>
      </c>
      <c r="AW358" s="14" t="s">
        <v>33</v>
      </c>
      <c r="AX358" s="14" t="s">
        <v>86</v>
      </c>
      <c r="AY358" s="207" t="s">
        <v>130</v>
      </c>
    </row>
    <row r="359" s="2" customFormat="1" ht="37.8" customHeight="1">
      <c r="A359" s="38"/>
      <c r="B359" s="172"/>
      <c r="C359" s="173" t="s">
        <v>544</v>
      </c>
      <c r="D359" s="173" t="s">
        <v>133</v>
      </c>
      <c r="E359" s="174" t="s">
        <v>545</v>
      </c>
      <c r="F359" s="175" t="s">
        <v>546</v>
      </c>
      <c r="G359" s="176" t="s">
        <v>201</v>
      </c>
      <c r="H359" s="177">
        <v>1174.52</v>
      </c>
      <c r="I359" s="178"/>
      <c r="J359" s="179">
        <f>ROUND(I359*H359,2)</f>
        <v>0</v>
      </c>
      <c r="K359" s="180"/>
      <c r="L359" s="39"/>
      <c r="M359" s="181" t="s">
        <v>1</v>
      </c>
      <c r="N359" s="182" t="s">
        <v>43</v>
      </c>
      <c r="O359" s="77"/>
      <c r="P359" s="183">
        <f>O359*H359</f>
        <v>0</v>
      </c>
      <c r="Q359" s="183">
        <v>0</v>
      </c>
      <c r="R359" s="183">
        <f>Q359*H359</f>
        <v>0</v>
      </c>
      <c r="S359" s="183">
        <v>0</v>
      </c>
      <c r="T359" s="184">
        <f>S359*H359</f>
        <v>0</v>
      </c>
      <c r="U359" s="38"/>
      <c r="V359" s="38"/>
      <c r="W359" s="38"/>
      <c r="X359" s="38"/>
      <c r="Y359" s="38"/>
      <c r="Z359" s="38"/>
      <c r="AA359" s="38"/>
      <c r="AB359" s="38"/>
      <c r="AC359" s="38"/>
      <c r="AD359" s="38"/>
      <c r="AE359" s="38"/>
      <c r="AR359" s="185" t="s">
        <v>149</v>
      </c>
      <c r="AT359" s="185" t="s">
        <v>133</v>
      </c>
      <c r="AU359" s="185" t="s">
        <v>88</v>
      </c>
      <c r="AY359" s="19" t="s">
        <v>130</v>
      </c>
      <c r="BE359" s="186">
        <f>IF(N359="základní",J359,0)</f>
        <v>0</v>
      </c>
      <c r="BF359" s="186">
        <f>IF(N359="snížená",J359,0)</f>
        <v>0</v>
      </c>
      <c r="BG359" s="186">
        <f>IF(N359="zákl. přenesená",J359,0)</f>
        <v>0</v>
      </c>
      <c r="BH359" s="186">
        <f>IF(N359="sníž. přenesená",J359,0)</f>
        <v>0</v>
      </c>
      <c r="BI359" s="186">
        <f>IF(N359="nulová",J359,0)</f>
        <v>0</v>
      </c>
      <c r="BJ359" s="19" t="s">
        <v>86</v>
      </c>
      <c r="BK359" s="186">
        <f>ROUND(I359*H359,2)</f>
        <v>0</v>
      </c>
      <c r="BL359" s="19" t="s">
        <v>149</v>
      </c>
      <c r="BM359" s="185" t="s">
        <v>547</v>
      </c>
    </row>
    <row r="360" s="15" customFormat="1">
      <c r="A360" s="15"/>
      <c r="B360" s="214"/>
      <c r="C360" s="15"/>
      <c r="D360" s="187" t="s">
        <v>204</v>
      </c>
      <c r="E360" s="215" t="s">
        <v>1</v>
      </c>
      <c r="F360" s="216" t="s">
        <v>528</v>
      </c>
      <c r="G360" s="15"/>
      <c r="H360" s="215" t="s">
        <v>1</v>
      </c>
      <c r="I360" s="217"/>
      <c r="J360" s="15"/>
      <c r="K360" s="15"/>
      <c r="L360" s="214"/>
      <c r="M360" s="218"/>
      <c r="N360" s="219"/>
      <c r="O360" s="219"/>
      <c r="P360" s="219"/>
      <c r="Q360" s="219"/>
      <c r="R360" s="219"/>
      <c r="S360" s="219"/>
      <c r="T360" s="220"/>
      <c r="U360" s="15"/>
      <c r="V360" s="15"/>
      <c r="W360" s="15"/>
      <c r="X360" s="15"/>
      <c r="Y360" s="15"/>
      <c r="Z360" s="15"/>
      <c r="AA360" s="15"/>
      <c r="AB360" s="15"/>
      <c r="AC360" s="15"/>
      <c r="AD360" s="15"/>
      <c r="AE360" s="15"/>
      <c r="AT360" s="215" t="s">
        <v>204</v>
      </c>
      <c r="AU360" s="215" t="s">
        <v>88</v>
      </c>
      <c r="AV360" s="15" t="s">
        <v>86</v>
      </c>
      <c r="AW360" s="15" t="s">
        <v>33</v>
      </c>
      <c r="AX360" s="15" t="s">
        <v>78</v>
      </c>
      <c r="AY360" s="215" t="s">
        <v>130</v>
      </c>
    </row>
    <row r="361" s="13" customFormat="1">
      <c r="A361" s="13"/>
      <c r="B361" s="198"/>
      <c r="C361" s="13"/>
      <c r="D361" s="187" t="s">
        <v>204</v>
      </c>
      <c r="E361" s="199" t="s">
        <v>1</v>
      </c>
      <c r="F361" s="200" t="s">
        <v>529</v>
      </c>
      <c r="G361" s="13"/>
      <c r="H361" s="201">
        <v>407.75</v>
      </c>
      <c r="I361" s="202"/>
      <c r="J361" s="13"/>
      <c r="K361" s="13"/>
      <c r="L361" s="198"/>
      <c r="M361" s="203"/>
      <c r="N361" s="204"/>
      <c r="O361" s="204"/>
      <c r="P361" s="204"/>
      <c r="Q361" s="204"/>
      <c r="R361" s="204"/>
      <c r="S361" s="204"/>
      <c r="T361" s="205"/>
      <c r="U361" s="13"/>
      <c r="V361" s="13"/>
      <c r="W361" s="13"/>
      <c r="X361" s="13"/>
      <c r="Y361" s="13"/>
      <c r="Z361" s="13"/>
      <c r="AA361" s="13"/>
      <c r="AB361" s="13"/>
      <c r="AC361" s="13"/>
      <c r="AD361" s="13"/>
      <c r="AE361" s="13"/>
      <c r="AT361" s="199" t="s">
        <v>204</v>
      </c>
      <c r="AU361" s="199" t="s">
        <v>88</v>
      </c>
      <c r="AV361" s="13" t="s">
        <v>88</v>
      </c>
      <c r="AW361" s="13" t="s">
        <v>33</v>
      </c>
      <c r="AX361" s="13" t="s">
        <v>78</v>
      </c>
      <c r="AY361" s="199" t="s">
        <v>130</v>
      </c>
    </row>
    <row r="362" s="13" customFormat="1">
      <c r="A362" s="13"/>
      <c r="B362" s="198"/>
      <c r="C362" s="13"/>
      <c r="D362" s="187" t="s">
        <v>204</v>
      </c>
      <c r="E362" s="199" t="s">
        <v>1</v>
      </c>
      <c r="F362" s="200" t="s">
        <v>530</v>
      </c>
      <c r="G362" s="13"/>
      <c r="H362" s="201">
        <v>510.44999999999999</v>
      </c>
      <c r="I362" s="202"/>
      <c r="J362" s="13"/>
      <c r="K362" s="13"/>
      <c r="L362" s="198"/>
      <c r="M362" s="203"/>
      <c r="N362" s="204"/>
      <c r="O362" s="204"/>
      <c r="P362" s="204"/>
      <c r="Q362" s="204"/>
      <c r="R362" s="204"/>
      <c r="S362" s="204"/>
      <c r="T362" s="205"/>
      <c r="U362" s="13"/>
      <c r="V362" s="13"/>
      <c r="W362" s="13"/>
      <c r="X362" s="13"/>
      <c r="Y362" s="13"/>
      <c r="Z362" s="13"/>
      <c r="AA362" s="13"/>
      <c r="AB362" s="13"/>
      <c r="AC362" s="13"/>
      <c r="AD362" s="13"/>
      <c r="AE362" s="13"/>
      <c r="AT362" s="199" t="s">
        <v>204</v>
      </c>
      <c r="AU362" s="199" t="s">
        <v>88</v>
      </c>
      <c r="AV362" s="13" t="s">
        <v>88</v>
      </c>
      <c r="AW362" s="13" t="s">
        <v>33</v>
      </c>
      <c r="AX362" s="13" t="s">
        <v>78</v>
      </c>
      <c r="AY362" s="199" t="s">
        <v>130</v>
      </c>
    </row>
    <row r="363" s="15" customFormat="1">
      <c r="A363" s="15"/>
      <c r="B363" s="214"/>
      <c r="C363" s="15"/>
      <c r="D363" s="187" t="s">
        <v>204</v>
      </c>
      <c r="E363" s="215" t="s">
        <v>1</v>
      </c>
      <c r="F363" s="216" t="s">
        <v>531</v>
      </c>
      <c r="G363" s="15"/>
      <c r="H363" s="215" t="s">
        <v>1</v>
      </c>
      <c r="I363" s="217"/>
      <c r="J363" s="15"/>
      <c r="K363" s="15"/>
      <c r="L363" s="214"/>
      <c r="M363" s="218"/>
      <c r="N363" s="219"/>
      <c r="O363" s="219"/>
      <c r="P363" s="219"/>
      <c r="Q363" s="219"/>
      <c r="R363" s="219"/>
      <c r="S363" s="219"/>
      <c r="T363" s="220"/>
      <c r="U363" s="15"/>
      <c r="V363" s="15"/>
      <c r="W363" s="15"/>
      <c r="X363" s="15"/>
      <c r="Y363" s="15"/>
      <c r="Z363" s="15"/>
      <c r="AA363" s="15"/>
      <c r="AB363" s="15"/>
      <c r="AC363" s="15"/>
      <c r="AD363" s="15"/>
      <c r="AE363" s="15"/>
      <c r="AT363" s="215" t="s">
        <v>204</v>
      </c>
      <c r="AU363" s="215" t="s">
        <v>88</v>
      </c>
      <c r="AV363" s="15" t="s">
        <v>86</v>
      </c>
      <c r="AW363" s="15" t="s">
        <v>33</v>
      </c>
      <c r="AX363" s="15" t="s">
        <v>78</v>
      </c>
      <c r="AY363" s="215" t="s">
        <v>130</v>
      </c>
    </row>
    <row r="364" s="13" customFormat="1">
      <c r="A364" s="13"/>
      <c r="B364" s="198"/>
      <c r="C364" s="13"/>
      <c r="D364" s="187" t="s">
        <v>204</v>
      </c>
      <c r="E364" s="199" t="s">
        <v>1</v>
      </c>
      <c r="F364" s="200" t="s">
        <v>532</v>
      </c>
      <c r="G364" s="13"/>
      <c r="H364" s="201">
        <v>256.31999999999999</v>
      </c>
      <c r="I364" s="202"/>
      <c r="J364" s="13"/>
      <c r="K364" s="13"/>
      <c r="L364" s="198"/>
      <c r="M364" s="203"/>
      <c r="N364" s="204"/>
      <c r="O364" s="204"/>
      <c r="P364" s="204"/>
      <c r="Q364" s="204"/>
      <c r="R364" s="204"/>
      <c r="S364" s="204"/>
      <c r="T364" s="205"/>
      <c r="U364" s="13"/>
      <c r="V364" s="13"/>
      <c r="W364" s="13"/>
      <c r="X364" s="13"/>
      <c r="Y364" s="13"/>
      <c r="Z364" s="13"/>
      <c r="AA364" s="13"/>
      <c r="AB364" s="13"/>
      <c r="AC364" s="13"/>
      <c r="AD364" s="13"/>
      <c r="AE364" s="13"/>
      <c r="AT364" s="199" t="s">
        <v>204</v>
      </c>
      <c r="AU364" s="199" t="s">
        <v>88</v>
      </c>
      <c r="AV364" s="13" t="s">
        <v>88</v>
      </c>
      <c r="AW364" s="13" t="s">
        <v>33</v>
      </c>
      <c r="AX364" s="13" t="s">
        <v>78</v>
      </c>
      <c r="AY364" s="199" t="s">
        <v>130</v>
      </c>
    </row>
    <row r="365" s="14" customFormat="1">
      <c r="A365" s="14"/>
      <c r="B365" s="206"/>
      <c r="C365" s="14"/>
      <c r="D365" s="187" t="s">
        <v>204</v>
      </c>
      <c r="E365" s="207" t="s">
        <v>1</v>
      </c>
      <c r="F365" s="208" t="s">
        <v>206</v>
      </c>
      <c r="G365" s="14"/>
      <c r="H365" s="209">
        <v>1174.52</v>
      </c>
      <c r="I365" s="210"/>
      <c r="J365" s="14"/>
      <c r="K365" s="14"/>
      <c r="L365" s="206"/>
      <c r="M365" s="211"/>
      <c r="N365" s="212"/>
      <c r="O365" s="212"/>
      <c r="P365" s="212"/>
      <c r="Q365" s="212"/>
      <c r="R365" s="212"/>
      <c r="S365" s="212"/>
      <c r="T365" s="213"/>
      <c r="U365" s="14"/>
      <c r="V365" s="14"/>
      <c r="W365" s="14"/>
      <c r="X365" s="14"/>
      <c r="Y365" s="14"/>
      <c r="Z365" s="14"/>
      <c r="AA365" s="14"/>
      <c r="AB365" s="14"/>
      <c r="AC365" s="14"/>
      <c r="AD365" s="14"/>
      <c r="AE365" s="14"/>
      <c r="AT365" s="207" t="s">
        <v>204</v>
      </c>
      <c r="AU365" s="207" t="s">
        <v>88</v>
      </c>
      <c r="AV365" s="14" t="s">
        <v>149</v>
      </c>
      <c r="AW365" s="14" t="s">
        <v>33</v>
      </c>
      <c r="AX365" s="14" t="s">
        <v>86</v>
      </c>
      <c r="AY365" s="207" t="s">
        <v>130</v>
      </c>
    </row>
    <row r="366" s="2" customFormat="1" ht="33" customHeight="1">
      <c r="A366" s="38"/>
      <c r="B366" s="172"/>
      <c r="C366" s="173" t="s">
        <v>548</v>
      </c>
      <c r="D366" s="173" t="s">
        <v>133</v>
      </c>
      <c r="E366" s="174" t="s">
        <v>549</v>
      </c>
      <c r="F366" s="175" t="s">
        <v>550</v>
      </c>
      <c r="G366" s="176" t="s">
        <v>201</v>
      </c>
      <c r="H366" s="177">
        <v>135</v>
      </c>
      <c r="I366" s="178"/>
      <c r="J366" s="179">
        <f>ROUND(I366*H366,2)</f>
        <v>0</v>
      </c>
      <c r="K366" s="180"/>
      <c r="L366" s="39"/>
      <c r="M366" s="181" t="s">
        <v>1</v>
      </c>
      <c r="N366" s="182" t="s">
        <v>43</v>
      </c>
      <c r="O366" s="77"/>
      <c r="P366" s="183">
        <f>O366*H366</f>
        <v>0</v>
      </c>
      <c r="Q366" s="183">
        <v>0.00012999999999999999</v>
      </c>
      <c r="R366" s="183">
        <f>Q366*H366</f>
        <v>0.01755</v>
      </c>
      <c r="S366" s="183">
        <v>0</v>
      </c>
      <c r="T366" s="184">
        <f>S366*H366</f>
        <v>0</v>
      </c>
      <c r="U366" s="38"/>
      <c r="V366" s="38"/>
      <c r="W366" s="38"/>
      <c r="X366" s="38"/>
      <c r="Y366" s="38"/>
      <c r="Z366" s="38"/>
      <c r="AA366" s="38"/>
      <c r="AB366" s="38"/>
      <c r="AC366" s="38"/>
      <c r="AD366" s="38"/>
      <c r="AE366" s="38"/>
      <c r="AR366" s="185" t="s">
        <v>149</v>
      </c>
      <c r="AT366" s="185" t="s">
        <v>133</v>
      </c>
      <c r="AU366" s="185" t="s">
        <v>88</v>
      </c>
      <c r="AY366" s="19" t="s">
        <v>130</v>
      </c>
      <c r="BE366" s="186">
        <f>IF(N366="základní",J366,0)</f>
        <v>0</v>
      </c>
      <c r="BF366" s="186">
        <f>IF(N366="snížená",J366,0)</f>
        <v>0</v>
      </c>
      <c r="BG366" s="186">
        <f>IF(N366="zákl. přenesená",J366,0)</f>
        <v>0</v>
      </c>
      <c r="BH366" s="186">
        <f>IF(N366="sníž. přenesená",J366,0)</f>
        <v>0</v>
      </c>
      <c r="BI366" s="186">
        <f>IF(N366="nulová",J366,0)</f>
        <v>0</v>
      </c>
      <c r="BJ366" s="19" t="s">
        <v>86</v>
      </c>
      <c r="BK366" s="186">
        <f>ROUND(I366*H366,2)</f>
        <v>0</v>
      </c>
      <c r="BL366" s="19" t="s">
        <v>149</v>
      </c>
      <c r="BM366" s="185" t="s">
        <v>551</v>
      </c>
    </row>
    <row r="367" s="2" customFormat="1" ht="16.5" customHeight="1">
      <c r="A367" s="38"/>
      <c r="B367" s="172"/>
      <c r="C367" s="173" t="s">
        <v>552</v>
      </c>
      <c r="D367" s="173" t="s">
        <v>133</v>
      </c>
      <c r="E367" s="174" t="s">
        <v>553</v>
      </c>
      <c r="F367" s="175" t="s">
        <v>554</v>
      </c>
      <c r="G367" s="176" t="s">
        <v>230</v>
      </c>
      <c r="H367" s="177">
        <v>6.7779999999999996</v>
      </c>
      <c r="I367" s="178"/>
      <c r="J367" s="179">
        <f>ROUND(I367*H367,2)</f>
        <v>0</v>
      </c>
      <c r="K367" s="180"/>
      <c r="L367" s="39"/>
      <c r="M367" s="181" t="s">
        <v>1</v>
      </c>
      <c r="N367" s="182" t="s">
        <v>43</v>
      </c>
      <c r="O367" s="77"/>
      <c r="P367" s="183">
        <f>O367*H367</f>
        <v>0</v>
      </c>
      <c r="Q367" s="183">
        <v>0</v>
      </c>
      <c r="R367" s="183">
        <f>Q367*H367</f>
        <v>0</v>
      </c>
      <c r="S367" s="183">
        <v>2.3999999999999999</v>
      </c>
      <c r="T367" s="184">
        <f>S367*H367</f>
        <v>16.267199999999999</v>
      </c>
      <c r="U367" s="38"/>
      <c r="V367" s="38"/>
      <c r="W367" s="38"/>
      <c r="X367" s="38"/>
      <c r="Y367" s="38"/>
      <c r="Z367" s="38"/>
      <c r="AA367" s="38"/>
      <c r="AB367" s="38"/>
      <c r="AC367" s="38"/>
      <c r="AD367" s="38"/>
      <c r="AE367" s="38"/>
      <c r="AR367" s="185" t="s">
        <v>149</v>
      </c>
      <c r="AT367" s="185" t="s">
        <v>133</v>
      </c>
      <c r="AU367" s="185" t="s">
        <v>88</v>
      </c>
      <c r="AY367" s="19" t="s">
        <v>130</v>
      </c>
      <c r="BE367" s="186">
        <f>IF(N367="základní",J367,0)</f>
        <v>0</v>
      </c>
      <c r="BF367" s="186">
        <f>IF(N367="snížená",J367,0)</f>
        <v>0</v>
      </c>
      <c r="BG367" s="186">
        <f>IF(N367="zákl. přenesená",J367,0)</f>
        <v>0</v>
      </c>
      <c r="BH367" s="186">
        <f>IF(N367="sníž. přenesená",J367,0)</f>
        <v>0</v>
      </c>
      <c r="BI367" s="186">
        <f>IF(N367="nulová",J367,0)</f>
        <v>0</v>
      </c>
      <c r="BJ367" s="19" t="s">
        <v>86</v>
      </c>
      <c r="BK367" s="186">
        <f>ROUND(I367*H367,2)</f>
        <v>0</v>
      </c>
      <c r="BL367" s="19" t="s">
        <v>149</v>
      </c>
      <c r="BM367" s="185" t="s">
        <v>555</v>
      </c>
    </row>
    <row r="368" s="13" customFormat="1">
      <c r="A368" s="13"/>
      <c r="B368" s="198"/>
      <c r="C368" s="13"/>
      <c r="D368" s="187" t="s">
        <v>204</v>
      </c>
      <c r="E368" s="199" t="s">
        <v>1</v>
      </c>
      <c r="F368" s="200" t="s">
        <v>556</v>
      </c>
      <c r="G368" s="13"/>
      <c r="H368" s="201">
        <v>6.7779999999999996</v>
      </c>
      <c r="I368" s="202"/>
      <c r="J368" s="13"/>
      <c r="K368" s="13"/>
      <c r="L368" s="198"/>
      <c r="M368" s="203"/>
      <c r="N368" s="204"/>
      <c r="O368" s="204"/>
      <c r="P368" s="204"/>
      <c r="Q368" s="204"/>
      <c r="R368" s="204"/>
      <c r="S368" s="204"/>
      <c r="T368" s="205"/>
      <c r="U368" s="13"/>
      <c r="V368" s="13"/>
      <c r="W368" s="13"/>
      <c r="X368" s="13"/>
      <c r="Y368" s="13"/>
      <c r="Z368" s="13"/>
      <c r="AA368" s="13"/>
      <c r="AB368" s="13"/>
      <c r="AC368" s="13"/>
      <c r="AD368" s="13"/>
      <c r="AE368" s="13"/>
      <c r="AT368" s="199" t="s">
        <v>204</v>
      </c>
      <c r="AU368" s="199" t="s">
        <v>88</v>
      </c>
      <c r="AV368" s="13" t="s">
        <v>88</v>
      </c>
      <c r="AW368" s="13" t="s">
        <v>33</v>
      </c>
      <c r="AX368" s="13" t="s">
        <v>78</v>
      </c>
      <c r="AY368" s="199" t="s">
        <v>130</v>
      </c>
    </row>
    <row r="369" s="14" customFormat="1">
      <c r="A369" s="14"/>
      <c r="B369" s="206"/>
      <c r="C369" s="14"/>
      <c r="D369" s="187" t="s">
        <v>204</v>
      </c>
      <c r="E369" s="207" t="s">
        <v>1</v>
      </c>
      <c r="F369" s="208" t="s">
        <v>206</v>
      </c>
      <c r="G369" s="14"/>
      <c r="H369" s="209">
        <v>6.7779999999999996</v>
      </c>
      <c r="I369" s="210"/>
      <c r="J369" s="14"/>
      <c r="K369" s="14"/>
      <c r="L369" s="206"/>
      <c r="M369" s="211"/>
      <c r="N369" s="212"/>
      <c r="O369" s="212"/>
      <c r="P369" s="212"/>
      <c r="Q369" s="212"/>
      <c r="R369" s="212"/>
      <c r="S369" s="212"/>
      <c r="T369" s="213"/>
      <c r="U369" s="14"/>
      <c r="V369" s="14"/>
      <c r="W369" s="14"/>
      <c r="X369" s="14"/>
      <c r="Y369" s="14"/>
      <c r="Z369" s="14"/>
      <c r="AA369" s="14"/>
      <c r="AB369" s="14"/>
      <c r="AC369" s="14"/>
      <c r="AD369" s="14"/>
      <c r="AE369" s="14"/>
      <c r="AT369" s="207" t="s">
        <v>204</v>
      </c>
      <c r="AU369" s="207" t="s">
        <v>88</v>
      </c>
      <c r="AV369" s="14" t="s">
        <v>149</v>
      </c>
      <c r="AW369" s="14" t="s">
        <v>33</v>
      </c>
      <c r="AX369" s="14" t="s">
        <v>86</v>
      </c>
      <c r="AY369" s="207" t="s">
        <v>130</v>
      </c>
    </row>
    <row r="370" s="2" customFormat="1" ht="24.15" customHeight="1">
      <c r="A370" s="38"/>
      <c r="B370" s="172"/>
      <c r="C370" s="173" t="s">
        <v>557</v>
      </c>
      <c r="D370" s="173" t="s">
        <v>133</v>
      </c>
      <c r="E370" s="174" t="s">
        <v>558</v>
      </c>
      <c r="F370" s="175" t="s">
        <v>559</v>
      </c>
      <c r="G370" s="176" t="s">
        <v>201</v>
      </c>
      <c r="H370" s="177">
        <v>7.4249999999999998</v>
      </c>
      <c r="I370" s="178"/>
      <c r="J370" s="179">
        <f>ROUND(I370*H370,2)</f>
        <v>0</v>
      </c>
      <c r="K370" s="180"/>
      <c r="L370" s="39"/>
      <c r="M370" s="181" t="s">
        <v>1</v>
      </c>
      <c r="N370" s="182" t="s">
        <v>43</v>
      </c>
      <c r="O370" s="77"/>
      <c r="P370" s="183">
        <f>O370*H370</f>
        <v>0</v>
      </c>
      <c r="Q370" s="183">
        <v>0</v>
      </c>
      <c r="R370" s="183">
        <f>Q370*H370</f>
        <v>0</v>
      </c>
      <c r="S370" s="183">
        <v>2.2000000000000002</v>
      </c>
      <c r="T370" s="184">
        <f>S370*H370</f>
        <v>16.335000000000001</v>
      </c>
      <c r="U370" s="38"/>
      <c r="V370" s="38"/>
      <c r="W370" s="38"/>
      <c r="X370" s="38"/>
      <c r="Y370" s="38"/>
      <c r="Z370" s="38"/>
      <c r="AA370" s="38"/>
      <c r="AB370" s="38"/>
      <c r="AC370" s="38"/>
      <c r="AD370" s="38"/>
      <c r="AE370" s="38"/>
      <c r="AR370" s="185" t="s">
        <v>149</v>
      </c>
      <c r="AT370" s="185" t="s">
        <v>133</v>
      </c>
      <c r="AU370" s="185" t="s">
        <v>88</v>
      </c>
      <c r="AY370" s="19" t="s">
        <v>130</v>
      </c>
      <c r="BE370" s="186">
        <f>IF(N370="základní",J370,0)</f>
        <v>0</v>
      </c>
      <c r="BF370" s="186">
        <f>IF(N370="snížená",J370,0)</f>
        <v>0</v>
      </c>
      <c r="BG370" s="186">
        <f>IF(N370="zákl. přenesená",J370,0)</f>
        <v>0</v>
      </c>
      <c r="BH370" s="186">
        <f>IF(N370="sníž. přenesená",J370,0)</f>
        <v>0</v>
      </c>
      <c r="BI370" s="186">
        <f>IF(N370="nulová",J370,0)</f>
        <v>0</v>
      </c>
      <c r="BJ370" s="19" t="s">
        <v>86</v>
      </c>
      <c r="BK370" s="186">
        <f>ROUND(I370*H370,2)</f>
        <v>0</v>
      </c>
      <c r="BL370" s="19" t="s">
        <v>149</v>
      </c>
      <c r="BM370" s="185" t="s">
        <v>560</v>
      </c>
    </row>
    <row r="371" s="2" customFormat="1">
      <c r="A371" s="38"/>
      <c r="B371" s="39"/>
      <c r="C371" s="38"/>
      <c r="D371" s="187" t="s">
        <v>152</v>
      </c>
      <c r="E371" s="38"/>
      <c r="F371" s="188" t="s">
        <v>203</v>
      </c>
      <c r="G371" s="38"/>
      <c r="H371" s="38"/>
      <c r="I371" s="189"/>
      <c r="J371" s="38"/>
      <c r="K371" s="38"/>
      <c r="L371" s="39"/>
      <c r="M371" s="190"/>
      <c r="N371" s="191"/>
      <c r="O371" s="77"/>
      <c r="P371" s="77"/>
      <c r="Q371" s="77"/>
      <c r="R371" s="77"/>
      <c r="S371" s="77"/>
      <c r="T371" s="78"/>
      <c r="U371" s="38"/>
      <c r="V371" s="38"/>
      <c r="W371" s="38"/>
      <c r="X371" s="38"/>
      <c r="Y371" s="38"/>
      <c r="Z371" s="38"/>
      <c r="AA371" s="38"/>
      <c r="AB371" s="38"/>
      <c r="AC371" s="38"/>
      <c r="AD371" s="38"/>
      <c r="AE371" s="38"/>
      <c r="AT371" s="19" t="s">
        <v>152</v>
      </c>
      <c r="AU371" s="19" t="s">
        <v>88</v>
      </c>
    </row>
    <row r="372" s="2" customFormat="1" ht="24.15" customHeight="1">
      <c r="A372" s="38"/>
      <c r="B372" s="172"/>
      <c r="C372" s="173" t="s">
        <v>561</v>
      </c>
      <c r="D372" s="173" t="s">
        <v>133</v>
      </c>
      <c r="E372" s="174" t="s">
        <v>562</v>
      </c>
      <c r="F372" s="175" t="s">
        <v>563</v>
      </c>
      <c r="G372" s="176" t="s">
        <v>136</v>
      </c>
      <c r="H372" s="177">
        <v>1</v>
      </c>
      <c r="I372" s="178"/>
      <c r="J372" s="179">
        <f>ROUND(I372*H372,2)</f>
        <v>0</v>
      </c>
      <c r="K372" s="180"/>
      <c r="L372" s="39"/>
      <c r="M372" s="181" t="s">
        <v>1</v>
      </c>
      <c r="N372" s="182" t="s">
        <v>43</v>
      </c>
      <c r="O372" s="77"/>
      <c r="P372" s="183">
        <f>O372*H372</f>
        <v>0</v>
      </c>
      <c r="Q372" s="183">
        <v>0</v>
      </c>
      <c r="R372" s="183">
        <f>Q372*H372</f>
        <v>0</v>
      </c>
      <c r="S372" s="183">
        <v>2.2000000000000002</v>
      </c>
      <c r="T372" s="184">
        <f>S372*H372</f>
        <v>2.2000000000000002</v>
      </c>
      <c r="U372" s="38"/>
      <c r="V372" s="38"/>
      <c r="W372" s="38"/>
      <c r="X372" s="38"/>
      <c r="Y372" s="38"/>
      <c r="Z372" s="38"/>
      <c r="AA372" s="38"/>
      <c r="AB372" s="38"/>
      <c r="AC372" s="38"/>
      <c r="AD372" s="38"/>
      <c r="AE372" s="38"/>
      <c r="AR372" s="185" t="s">
        <v>149</v>
      </c>
      <c r="AT372" s="185" t="s">
        <v>133</v>
      </c>
      <c r="AU372" s="185" t="s">
        <v>88</v>
      </c>
      <c r="AY372" s="19" t="s">
        <v>130</v>
      </c>
      <c r="BE372" s="186">
        <f>IF(N372="základní",J372,0)</f>
        <v>0</v>
      </c>
      <c r="BF372" s="186">
        <f>IF(N372="snížená",J372,0)</f>
        <v>0</v>
      </c>
      <c r="BG372" s="186">
        <f>IF(N372="zákl. přenesená",J372,0)</f>
        <v>0</v>
      </c>
      <c r="BH372" s="186">
        <f>IF(N372="sníž. přenesená",J372,0)</f>
        <v>0</v>
      </c>
      <c r="BI372" s="186">
        <f>IF(N372="nulová",J372,0)</f>
        <v>0</v>
      </c>
      <c r="BJ372" s="19" t="s">
        <v>86</v>
      </c>
      <c r="BK372" s="186">
        <f>ROUND(I372*H372,2)</f>
        <v>0</v>
      </c>
      <c r="BL372" s="19" t="s">
        <v>149</v>
      </c>
      <c r="BM372" s="185" t="s">
        <v>564</v>
      </c>
    </row>
    <row r="373" s="2" customFormat="1">
      <c r="A373" s="38"/>
      <c r="B373" s="39"/>
      <c r="C373" s="38"/>
      <c r="D373" s="187" t="s">
        <v>152</v>
      </c>
      <c r="E373" s="38"/>
      <c r="F373" s="188" t="s">
        <v>203</v>
      </c>
      <c r="G373" s="38"/>
      <c r="H373" s="38"/>
      <c r="I373" s="189"/>
      <c r="J373" s="38"/>
      <c r="K373" s="38"/>
      <c r="L373" s="39"/>
      <c r="M373" s="190"/>
      <c r="N373" s="191"/>
      <c r="O373" s="77"/>
      <c r="P373" s="77"/>
      <c r="Q373" s="77"/>
      <c r="R373" s="77"/>
      <c r="S373" s="77"/>
      <c r="T373" s="78"/>
      <c r="U373" s="38"/>
      <c r="V373" s="38"/>
      <c r="W373" s="38"/>
      <c r="X373" s="38"/>
      <c r="Y373" s="38"/>
      <c r="Z373" s="38"/>
      <c r="AA373" s="38"/>
      <c r="AB373" s="38"/>
      <c r="AC373" s="38"/>
      <c r="AD373" s="38"/>
      <c r="AE373" s="38"/>
      <c r="AT373" s="19" t="s">
        <v>152</v>
      </c>
      <c r="AU373" s="19" t="s">
        <v>88</v>
      </c>
    </row>
    <row r="374" s="2" customFormat="1" ht="24.15" customHeight="1">
      <c r="A374" s="38"/>
      <c r="B374" s="172"/>
      <c r="C374" s="173" t="s">
        <v>565</v>
      </c>
      <c r="D374" s="173" t="s">
        <v>133</v>
      </c>
      <c r="E374" s="174" t="s">
        <v>566</v>
      </c>
      <c r="F374" s="175" t="s">
        <v>567</v>
      </c>
      <c r="G374" s="176" t="s">
        <v>201</v>
      </c>
      <c r="H374" s="177">
        <v>27.5</v>
      </c>
      <c r="I374" s="178"/>
      <c r="J374" s="179">
        <f>ROUND(I374*H374,2)</f>
        <v>0</v>
      </c>
      <c r="K374" s="180"/>
      <c r="L374" s="39"/>
      <c r="M374" s="181" t="s">
        <v>1</v>
      </c>
      <c r="N374" s="182" t="s">
        <v>43</v>
      </c>
      <c r="O374" s="77"/>
      <c r="P374" s="183">
        <f>O374*H374</f>
        <v>0</v>
      </c>
      <c r="Q374" s="183">
        <v>0</v>
      </c>
      <c r="R374" s="183">
        <f>Q374*H374</f>
        <v>0</v>
      </c>
      <c r="S374" s="183">
        <v>0.050999999999999997</v>
      </c>
      <c r="T374" s="184">
        <f>S374*H374</f>
        <v>1.4024999999999999</v>
      </c>
      <c r="U374" s="38"/>
      <c r="V374" s="38"/>
      <c r="W374" s="38"/>
      <c r="X374" s="38"/>
      <c r="Y374" s="38"/>
      <c r="Z374" s="38"/>
      <c r="AA374" s="38"/>
      <c r="AB374" s="38"/>
      <c r="AC374" s="38"/>
      <c r="AD374" s="38"/>
      <c r="AE374" s="38"/>
      <c r="AR374" s="185" t="s">
        <v>149</v>
      </c>
      <c r="AT374" s="185" t="s">
        <v>133</v>
      </c>
      <c r="AU374" s="185" t="s">
        <v>88</v>
      </c>
      <c r="AY374" s="19" t="s">
        <v>130</v>
      </c>
      <c r="BE374" s="186">
        <f>IF(N374="základní",J374,0)</f>
        <v>0</v>
      </c>
      <c r="BF374" s="186">
        <f>IF(N374="snížená",J374,0)</f>
        <v>0</v>
      </c>
      <c r="BG374" s="186">
        <f>IF(N374="zákl. přenesená",J374,0)</f>
        <v>0</v>
      </c>
      <c r="BH374" s="186">
        <f>IF(N374="sníž. přenesená",J374,0)</f>
        <v>0</v>
      </c>
      <c r="BI374" s="186">
        <f>IF(N374="nulová",J374,0)</f>
        <v>0</v>
      </c>
      <c r="BJ374" s="19" t="s">
        <v>86</v>
      </c>
      <c r="BK374" s="186">
        <f>ROUND(I374*H374,2)</f>
        <v>0</v>
      </c>
      <c r="BL374" s="19" t="s">
        <v>149</v>
      </c>
      <c r="BM374" s="185" t="s">
        <v>568</v>
      </c>
    </row>
    <row r="375" s="13" customFormat="1">
      <c r="A375" s="13"/>
      <c r="B375" s="198"/>
      <c r="C375" s="13"/>
      <c r="D375" s="187" t="s">
        <v>204</v>
      </c>
      <c r="E375" s="199" t="s">
        <v>1</v>
      </c>
      <c r="F375" s="200" t="s">
        <v>569</v>
      </c>
      <c r="G375" s="13"/>
      <c r="H375" s="201">
        <v>27.5</v>
      </c>
      <c r="I375" s="202"/>
      <c r="J375" s="13"/>
      <c r="K375" s="13"/>
      <c r="L375" s="198"/>
      <c r="M375" s="203"/>
      <c r="N375" s="204"/>
      <c r="O375" s="204"/>
      <c r="P375" s="204"/>
      <c r="Q375" s="204"/>
      <c r="R375" s="204"/>
      <c r="S375" s="204"/>
      <c r="T375" s="205"/>
      <c r="U375" s="13"/>
      <c r="V375" s="13"/>
      <c r="W375" s="13"/>
      <c r="X375" s="13"/>
      <c r="Y375" s="13"/>
      <c r="Z375" s="13"/>
      <c r="AA375" s="13"/>
      <c r="AB375" s="13"/>
      <c r="AC375" s="13"/>
      <c r="AD375" s="13"/>
      <c r="AE375" s="13"/>
      <c r="AT375" s="199" t="s">
        <v>204</v>
      </c>
      <c r="AU375" s="199" t="s">
        <v>88</v>
      </c>
      <c r="AV375" s="13" t="s">
        <v>88</v>
      </c>
      <c r="AW375" s="13" t="s">
        <v>33</v>
      </c>
      <c r="AX375" s="13" t="s">
        <v>78</v>
      </c>
      <c r="AY375" s="199" t="s">
        <v>130</v>
      </c>
    </row>
    <row r="376" s="14" customFormat="1">
      <c r="A376" s="14"/>
      <c r="B376" s="206"/>
      <c r="C376" s="14"/>
      <c r="D376" s="187" t="s">
        <v>204</v>
      </c>
      <c r="E376" s="207" t="s">
        <v>1</v>
      </c>
      <c r="F376" s="208" t="s">
        <v>206</v>
      </c>
      <c r="G376" s="14"/>
      <c r="H376" s="209">
        <v>27.5</v>
      </c>
      <c r="I376" s="210"/>
      <c r="J376" s="14"/>
      <c r="K376" s="14"/>
      <c r="L376" s="206"/>
      <c r="M376" s="211"/>
      <c r="N376" s="212"/>
      <c r="O376" s="212"/>
      <c r="P376" s="212"/>
      <c r="Q376" s="212"/>
      <c r="R376" s="212"/>
      <c r="S376" s="212"/>
      <c r="T376" s="213"/>
      <c r="U376" s="14"/>
      <c r="V376" s="14"/>
      <c r="W376" s="14"/>
      <c r="X376" s="14"/>
      <c r="Y376" s="14"/>
      <c r="Z376" s="14"/>
      <c r="AA376" s="14"/>
      <c r="AB376" s="14"/>
      <c r="AC376" s="14"/>
      <c r="AD376" s="14"/>
      <c r="AE376" s="14"/>
      <c r="AT376" s="207" t="s">
        <v>204</v>
      </c>
      <c r="AU376" s="207" t="s">
        <v>88</v>
      </c>
      <c r="AV376" s="14" t="s">
        <v>149</v>
      </c>
      <c r="AW376" s="14" t="s">
        <v>33</v>
      </c>
      <c r="AX376" s="14" t="s">
        <v>86</v>
      </c>
      <c r="AY376" s="207" t="s">
        <v>130</v>
      </c>
    </row>
    <row r="377" s="2" customFormat="1" ht="24.15" customHeight="1">
      <c r="A377" s="38"/>
      <c r="B377" s="172"/>
      <c r="C377" s="173" t="s">
        <v>570</v>
      </c>
      <c r="D377" s="173" t="s">
        <v>133</v>
      </c>
      <c r="E377" s="174" t="s">
        <v>571</v>
      </c>
      <c r="F377" s="175" t="s">
        <v>572</v>
      </c>
      <c r="G377" s="176" t="s">
        <v>201</v>
      </c>
      <c r="H377" s="177">
        <v>85.140000000000001</v>
      </c>
      <c r="I377" s="178"/>
      <c r="J377" s="179">
        <f>ROUND(I377*H377,2)</f>
        <v>0</v>
      </c>
      <c r="K377" s="180"/>
      <c r="L377" s="39"/>
      <c r="M377" s="181" t="s">
        <v>1</v>
      </c>
      <c r="N377" s="182" t="s">
        <v>43</v>
      </c>
      <c r="O377" s="77"/>
      <c r="P377" s="183">
        <f>O377*H377</f>
        <v>0</v>
      </c>
      <c r="Q377" s="183">
        <v>0</v>
      </c>
      <c r="R377" s="183">
        <f>Q377*H377</f>
        <v>0</v>
      </c>
      <c r="S377" s="183">
        <v>0.042999999999999997</v>
      </c>
      <c r="T377" s="184">
        <f>S377*H377</f>
        <v>3.6610199999999997</v>
      </c>
      <c r="U377" s="38"/>
      <c r="V377" s="38"/>
      <c r="W377" s="38"/>
      <c r="X377" s="38"/>
      <c r="Y377" s="38"/>
      <c r="Z377" s="38"/>
      <c r="AA377" s="38"/>
      <c r="AB377" s="38"/>
      <c r="AC377" s="38"/>
      <c r="AD377" s="38"/>
      <c r="AE377" s="38"/>
      <c r="AR377" s="185" t="s">
        <v>149</v>
      </c>
      <c r="AT377" s="185" t="s">
        <v>133</v>
      </c>
      <c r="AU377" s="185" t="s">
        <v>88</v>
      </c>
      <c r="AY377" s="19" t="s">
        <v>130</v>
      </c>
      <c r="BE377" s="186">
        <f>IF(N377="základní",J377,0)</f>
        <v>0</v>
      </c>
      <c r="BF377" s="186">
        <f>IF(N377="snížená",J377,0)</f>
        <v>0</v>
      </c>
      <c r="BG377" s="186">
        <f>IF(N377="zákl. přenesená",J377,0)</f>
        <v>0</v>
      </c>
      <c r="BH377" s="186">
        <f>IF(N377="sníž. přenesená",J377,0)</f>
        <v>0</v>
      </c>
      <c r="BI377" s="186">
        <f>IF(N377="nulová",J377,0)</f>
        <v>0</v>
      </c>
      <c r="BJ377" s="19" t="s">
        <v>86</v>
      </c>
      <c r="BK377" s="186">
        <f>ROUND(I377*H377,2)</f>
        <v>0</v>
      </c>
      <c r="BL377" s="19" t="s">
        <v>149</v>
      </c>
      <c r="BM377" s="185" t="s">
        <v>573</v>
      </c>
    </row>
    <row r="378" s="13" customFormat="1">
      <c r="A378" s="13"/>
      <c r="B378" s="198"/>
      <c r="C378" s="13"/>
      <c r="D378" s="187" t="s">
        <v>204</v>
      </c>
      <c r="E378" s="199" t="s">
        <v>1</v>
      </c>
      <c r="F378" s="200" t="s">
        <v>574</v>
      </c>
      <c r="G378" s="13"/>
      <c r="H378" s="201">
        <v>85.140000000000001</v>
      </c>
      <c r="I378" s="202"/>
      <c r="J378" s="13"/>
      <c r="K378" s="13"/>
      <c r="L378" s="198"/>
      <c r="M378" s="203"/>
      <c r="N378" s="204"/>
      <c r="O378" s="204"/>
      <c r="P378" s="204"/>
      <c r="Q378" s="204"/>
      <c r="R378" s="204"/>
      <c r="S378" s="204"/>
      <c r="T378" s="205"/>
      <c r="U378" s="13"/>
      <c r="V378" s="13"/>
      <c r="W378" s="13"/>
      <c r="X378" s="13"/>
      <c r="Y378" s="13"/>
      <c r="Z378" s="13"/>
      <c r="AA378" s="13"/>
      <c r="AB378" s="13"/>
      <c r="AC378" s="13"/>
      <c r="AD378" s="13"/>
      <c r="AE378" s="13"/>
      <c r="AT378" s="199" t="s">
        <v>204</v>
      </c>
      <c r="AU378" s="199" t="s">
        <v>88</v>
      </c>
      <c r="AV378" s="13" t="s">
        <v>88</v>
      </c>
      <c r="AW378" s="13" t="s">
        <v>33</v>
      </c>
      <c r="AX378" s="13" t="s">
        <v>78</v>
      </c>
      <c r="AY378" s="199" t="s">
        <v>130</v>
      </c>
    </row>
    <row r="379" s="14" customFormat="1">
      <c r="A379" s="14"/>
      <c r="B379" s="206"/>
      <c r="C379" s="14"/>
      <c r="D379" s="187" t="s">
        <v>204</v>
      </c>
      <c r="E379" s="207" t="s">
        <v>1</v>
      </c>
      <c r="F379" s="208" t="s">
        <v>206</v>
      </c>
      <c r="G379" s="14"/>
      <c r="H379" s="209">
        <v>85.140000000000001</v>
      </c>
      <c r="I379" s="210"/>
      <c r="J379" s="14"/>
      <c r="K379" s="14"/>
      <c r="L379" s="206"/>
      <c r="M379" s="211"/>
      <c r="N379" s="212"/>
      <c r="O379" s="212"/>
      <c r="P379" s="212"/>
      <c r="Q379" s="212"/>
      <c r="R379" s="212"/>
      <c r="S379" s="212"/>
      <c r="T379" s="213"/>
      <c r="U379" s="14"/>
      <c r="V379" s="14"/>
      <c r="W379" s="14"/>
      <c r="X379" s="14"/>
      <c r="Y379" s="14"/>
      <c r="Z379" s="14"/>
      <c r="AA379" s="14"/>
      <c r="AB379" s="14"/>
      <c r="AC379" s="14"/>
      <c r="AD379" s="14"/>
      <c r="AE379" s="14"/>
      <c r="AT379" s="207" t="s">
        <v>204</v>
      </c>
      <c r="AU379" s="207" t="s">
        <v>88</v>
      </c>
      <c r="AV379" s="14" t="s">
        <v>149</v>
      </c>
      <c r="AW379" s="14" t="s">
        <v>33</v>
      </c>
      <c r="AX379" s="14" t="s">
        <v>86</v>
      </c>
      <c r="AY379" s="207" t="s">
        <v>130</v>
      </c>
    </row>
    <row r="380" s="2" customFormat="1" ht="21.75" customHeight="1">
      <c r="A380" s="38"/>
      <c r="B380" s="172"/>
      <c r="C380" s="173" t="s">
        <v>575</v>
      </c>
      <c r="D380" s="173" t="s">
        <v>133</v>
      </c>
      <c r="E380" s="174" t="s">
        <v>576</v>
      </c>
      <c r="F380" s="175" t="s">
        <v>577</v>
      </c>
      <c r="G380" s="176" t="s">
        <v>201</v>
      </c>
      <c r="H380" s="177">
        <v>3.7109999999999999</v>
      </c>
      <c r="I380" s="178"/>
      <c r="J380" s="179">
        <f>ROUND(I380*H380,2)</f>
        <v>0</v>
      </c>
      <c r="K380" s="180"/>
      <c r="L380" s="39"/>
      <c r="M380" s="181" t="s">
        <v>1</v>
      </c>
      <c r="N380" s="182" t="s">
        <v>43</v>
      </c>
      <c r="O380" s="77"/>
      <c r="P380" s="183">
        <f>O380*H380</f>
        <v>0</v>
      </c>
      <c r="Q380" s="183">
        <v>0</v>
      </c>
      <c r="R380" s="183">
        <f>Q380*H380</f>
        <v>0</v>
      </c>
      <c r="S380" s="183">
        <v>0.062</v>
      </c>
      <c r="T380" s="184">
        <f>S380*H380</f>
        <v>0.23008199999999998</v>
      </c>
      <c r="U380" s="38"/>
      <c r="V380" s="38"/>
      <c r="W380" s="38"/>
      <c r="X380" s="38"/>
      <c r="Y380" s="38"/>
      <c r="Z380" s="38"/>
      <c r="AA380" s="38"/>
      <c r="AB380" s="38"/>
      <c r="AC380" s="38"/>
      <c r="AD380" s="38"/>
      <c r="AE380" s="38"/>
      <c r="AR380" s="185" t="s">
        <v>149</v>
      </c>
      <c r="AT380" s="185" t="s">
        <v>133</v>
      </c>
      <c r="AU380" s="185" t="s">
        <v>88</v>
      </c>
      <c r="AY380" s="19" t="s">
        <v>130</v>
      </c>
      <c r="BE380" s="186">
        <f>IF(N380="základní",J380,0)</f>
        <v>0</v>
      </c>
      <c r="BF380" s="186">
        <f>IF(N380="snížená",J380,0)</f>
        <v>0</v>
      </c>
      <c r="BG380" s="186">
        <f>IF(N380="zákl. přenesená",J380,0)</f>
        <v>0</v>
      </c>
      <c r="BH380" s="186">
        <f>IF(N380="sníž. přenesená",J380,0)</f>
        <v>0</v>
      </c>
      <c r="BI380" s="186">
        <f>IF(N380="nulová",J380,0)</f>
        <v>0</v>
      </c>
      <c r="BJ380" s="19" t="s">
        <v>86</v>
      </c>
      <c r="BK380" s="186">
        <f>ROUND(I380*H380,2)</f>
        <v>0</v>
      </c>
      <c r="BL380" s="19" t="s">
        <v>149</v>
      </c>
      <c r="BM380" s="185" t="s">
        <v>578</v>
      </c>
    </row>
    <row r="381" s="13" customFormat="1">
      <c r="A381" s="13"/>
      <c r="B381" s="198"/>
      <c r="C381" s="13"/>
      <c r="D381" s="187" t="s">
        <v>204</v>
      </c>
      <c r="E381" s="199" t="s">
        <v>1</v>
      </c>
      <c r="F381" s="200" t="s">
        <v>579</v>
      </c>
      <c r="G381" s="13"/>
      <c r="H381" s="201">
        <v>3.7109999999999999</v>
      </c>
      <c r="I381" s="202"/>
      <c r="J381" s="13"/>
      <c r="K381" s="13"/>
      <c r="L381" s="198"/>
      <c r="M381" s="203"/>
      <c r="N381" s="204"/>
      <c r="O381" s="204"/>
      <c r="P381" s="204"/>
      <c r="Q381" s="204"/>
      <c r="R381" s="204"/>
      <c r="S381" s="204"/>
      <c r="T381" s="205"/>
      <c r="U381" s="13"/>
      <c r="V381" s="13"/>
      <c r="W381" s="13"/>
      <c r="X381" s="13"/>
      <c r="Y381" s="13"/>
      <c r="Z381" s="13"/>
      <c r="AA381" s="13"/>
      <c r="AB381" s="13"/>
      <c r="AC381" s="13"/>
      <c r="AD381" s="13"/>
      <c r="AE381" s="13"/>
      <c r="AT381" s="199" t="s">
        <v>204</v>
      </c>
      <c r="AU381" s="199" t="s">
        <v>88</v>
      </c>
      <c r="AV381" s="13" t="s">
        <v>88</v>
      </c>
      <c r="AW381" s="13" t="s">
        <v>33</v>
      </c>
      <c r="AX381" s="13" t="s">
        <v>78</v>
      </c>
      <c r="AY381" s="199" t="s">
        <v>130</v>
      </c>
    </row>
    <row r="382" s="14" customFormat="1">
      <c r="A382" s="14"/>
      <c r="B382" s="206"/>
      <c r="C382" s="14"/>
      <c r="D382" s="187" t="s">
        <v>204</v>
      </c>
      <c r="E382" s="207" t="s">
        <v>1</v>
      </c>
      <c r="F382" s="208" t="s">
        <v>206</v>
      </c>
      <c r="G382" s="14"/>
      <c r="H382" s="209">
        <v>3.7109999999999999</v>
      </c>
      <c r="I382" s="210"/>
      <c r="J382" s="14"/>
      <c r="K382" s="14"/>
      <c r="L382" s="206"/>
      <c r="M382" s="211"/>
      <c r="N382" s="212"/>
      <c r="O382" s="212"/>
      <c r="P382" s="212"/>
      <c r="Q382" s="212"/>
      <c r="R382" s="212"/>
      <c r="S382" s="212"/>
      <c r="T382" s="213"/>
      <c r="U382" s="14"/>
      <c r="V382" s="14"/>
      <c r="W382" s="14"/>
      <c r="X382" s="14"/>
      <c r="Y382" s="14"/>
      <c r="Z382" s="14"/>
      <c r="AA382" s="14"/>
      <c r="AB382" s="14"/>
      <c r="AC382" s="14"/>
      <c r="AD382" s="14"/>
      <c r="AE382" s="14"/>
      <c r="AT382" s="207" t="s">
        <v>204</v>
      </c>
      <c r="AU382" s="207" t="s">
        <v>88</v>
      </c>
      <c r="AV382" s="14" t="s">
        <v>149</v>
      </c>
      <c r="AW382" s="14" t="s">
        <v>33</v>
      </c>
      <c r="AX382" s="14" t="s">
        <v>86</v>
      </c>
      <c r="AY382" s="207" t="s">
        <v>130</v>
      </c>
    </row>
    <row r="383" s="2" customFormat="1" ht="24.15" customHeight="1">
      <c r="A383" s="38"/>
      <c r="B383" s="172"/>
      <c r="C383" s="173" t="s">
        <v>580</v>
      </c>
      <c r="D383" s="173" t="s">
        <v>133</v>
      </c>
      <c r="E383" s="174" t="s">
        <v>581</v>
      </c>
      <c r="F383" s="175" t="s">
        <v>582</v>
      </c>
      <c r="G383" s="176" t="s">
        <v>230</v>
      </c>
      <c r="H383" s="177">
        <v>0.40100000000000002</v>
      </c>
      <c r="I383" s="178"/>
      <c r="J383" s="179">
        <f>ROUND(I383*H383,2)</f>
        <v>0</v>
      </c>
      <c r="K383" s="180"/>
      <c r="L383" s="39"/>
      <c r="M383" s="181" t="s">
        <v>1</v>
      </c>
      <c r="N383" s="182" t="s">
        <v>43</v>
      </c>
      <c r="O383" s="77"/>
      <c r="P383" s="183">
        <f>O383*H383</f>
        <v>0</v>
      </c>
      <c r="Q383" s="183">
        <v>0</v>
      </c>
      <c r="R383" s="183">
        <f>Q383*H383</f>
        <v>0</v>
      </c>
      <c r="S383" s="183">
        <v>1.8</v>
      </c>
      <c r="T383" s="184">
        <f>S383*H383</f>
        <v>0.72180000000000011</v>
      </c>
      <c r="U383" s="38"/>
      <c r="V383" s="38"/>
      <c r="W383" s="38"/>
      <c r="X383" s="38"/>
      <c r="Y383" s="38"/>
      <c r="Z383" s="38"/>
      <c r="AA383" s="38"/>
      <c r="AB383" s="38"/>
      <c r="AC383" s="38"/>
      <c r="AD383" s="38"/>
      <c r="AE383" s="38"/>
      <c r="AR383" s="185" t="s">
        <v>149</v>
      </c>
      <c r="AT383" s="185" t="s">
        <v>133</v>
      </c>
      <c r="AU383" s="185" t="s">
        <v>88</v>
      </c>
      <c r="AY383" s="19" t="s">
        <v>130</v>
      </c>
      <c r="BE383" s="186">
        <f>IF(N383="základní",J383,0)</f>
        <v>0</v>
      </c>
      <c r="BF383" s="186">
        <f>IF(N383="snížená",J383,0)</f>
        <v>0</v>
      </c>
      <c r="BG383" s="186">
        <f>IF(N383="zákl. přenesená",J383,0)</f>
        <v>0</v>
      </c>
      <c r="BH383" s="186">
        <f>IF(N383="sníž. přenesená",J383,0)</f>
        <v>0</v>
      </c>
      <c r="BI383" s="186">
        <f>IF(N383="nulová",J383,0)</f>
        <v>0</v>
      </c>
      <c r="BJ383" s="19" t="s">
        <v>86</v>
      </c>
      <c r="BK383" s="186">
        <f>ROUND(I383*H383,2)</f>
        <v>0</v>
      </c>
      <c r="BL383" s="19" t="s">
        <v>149</v>
      </c>
      <c r="BM383" s="185" t="s">
        <v>583</v>
      </c>
    </row>
    <row r="384" s="13" customFormat="1">
      <c r="A384" s="13"/>
      <c r="B384" s="198"/>
      <c r="C384" s="13"/>
      <c r="D384" s="187" t="s">
        <v>204</v>
      </c>
      <c r="E384" s="199" t="s">
        <v>1</v>
      </c>
      <c r="F384" s="200" t="s">
        <v>584</v>
      </c>
      <c r="G384" s="13"/>
      <c r="H384" s="201">
        <v>0.40100000000000002</v>
      </c>
      <c r="I384" s="202"/>
      <c r="J384" s="13"/>
      <c r="K384" s="13"/>
      <c r="L384" s="198"/>
      <c r="M384" s="203"/>
      <c r="N384" s="204"/>
      <c r="O384" s="204"/>
      <c r="P384" s="204"/>
      <c r="Q384" s="204"/>
      <c r="R384" s="204"/>
      <c r="S384" s="204"/>
      <c r="T384" s="205"/>
      <c r="U384" s="13"/>
      <c r="V384" s="13"/>
      <c r="W384" s="13"/>
      <c r="X384" s="13"/>
      <c r="Y384" s="13"/>
      <c r="Z384" s="13"/>
      <c r="AA384" s="13"/>
      <c r="AB384" s="13"/>
      <c r="AC384" s="13"/>
      <c r="AD384" s="13"/>
      <c r="AE384" s="13"/>
      <c r="AT384" s="199" t="s">
        <v>204</v>
      </c>
      <c r="AU384" s="199" t="s">
        <v>88</v>
      </c>
      <c r="AV384" s="13" t="s">
        <v>88</v>
      </c>
      <c r="AW384" s="13" t="s">
        <v>33</v>
      </c>
      <c r="AX384" s="13" t="s">
        <v>78</v>
      </c>
      <c r="AY384" s="199" t="s">
        <v>130</v>
      </c>
    </row>
    <row r="385" s="14" customFormat="1">
      <c r="A385" s="14"/>
      <c r="B385" s="206"/>
      <c r="C385" s="14"/>
      <c r="D385" s="187" t="s">
        <v>204</v>
      </c>
      <c r="E385" s="207" t="s">
        <v>1</v>
      </c>
      <c r="F385" s="208" t="s">
        <v>206</v>
      </c>
      <c r="G385" s="14"/>
      <c r="H385" s="209">
        <v>0.40100000000000002</v>
      </c>
      <c r="I385" s="210"/>
      <c r="J385" s="14"/>
      <c r="K385" s="14"/>
      <c r="L385" s="206"/>
      <c r="M385" s="211"/>
      <c r="N385" s="212"/>
      <c r="O385" s="212"/>
      <c r="P385" s="212"/>
      <c r="Q385" s="212"/>
      <c r="R385" s="212"/>
      <c r="S385" s="212"/>
      <c r="T385" s="213"/>
      <c r="U385" s="14"/>
      <c r="V385" s="14"/>
      <c r="W385" s="14"/>
      <c r="X385" s="14"/>
      <c r="Y385" s="14"/>
      <c r="Z385" s="14"/>
      <c r="AA385" s="14"/>
      <c r="AB385" s="14"/>
      <c r="AC385" s="14"/>
      <c r="AD385" s="14"/>
      <c r="AE385" s="14"/>
      <c r="AT385" s="207" t="s">
        <v>204</v>
      </c>
      <c r="AU385" s="207" t="s">
        <v>88</v>
      </c>
      <c r="AV385" s="14" t="s">
        <v>149</v>
      </c>
      <c r="AW385" s="14" t="s">
        <v>33</v>
      </c>
      <c r="AX385" s="14" t="s">
        <v>86</v>
      </c>
      <c r="AY385" s="207" t="s">
        <v>130</v>
      </c>
    </row>
    <row r="386" s="2" customFormat="1" ht="24.15" customHeight="1">
      <c r="A386" s="38"/>
      <c r="B386" s="172"/>
      <c r="C386" s="173" t="s">
        <v>585</v>
      </c>
      <c r="D386" s="173" t="s">
        <v>133</v>
      </c>
      <c r="E386" s="174" t="s">
        <v>586</v>
      </c>
      <c r="F386" s="175" t="s">
        <v>587</v>
      </c>
      <c r="G386" s="176" t="s">
        <v>230</v>
      </c>
      <c r="H386" s="177">
        <v>3.6709999999999998</v>
      </c>
      <c r="I386" s="178"/>
      <c r="J386" s="179">
        <f>ROUND(I386*H386,2)</f>
        <v>0</v>
      </c>
      <c r="K386" s="180"/>
      <c r="L386" s="39"/>
      <c r="M386" s="181" t="s">
        <v>1</v>
      </c>
      <c r="N386" s="182" t="s">
        <v>43</v>
      </c>
      <c r="O386" s="77"/>
      <c r="P386" s="183">
        <f>O386*H386</f>
        <v>0</v>
      </c>
      <c r="Q386" s="183">
        <v>0</v>
      </c>
      <c r="R386" s="183">
        <f>Q386*H386</f>
        <v>0</v>
      </c>
      <c r="S386" s="183">
        <v>1.95</v>
      </c>
      <c r="T386" s="184">
        <f>S386*H386</f>
        <v>7.1584499999999993</v>
      </c>
      <c r="U386" s="38"/>
      <c r="V386" s="38"/>
      <c r="W386" s="38"/>
      <c r="X386" s="38"/>
      <c r="Y386" s="38"/>
      <c r="Z386" s="38"/>
      <c r="AA386" s="38"/>
      <c r="AB386" s="38"/>
      <c r="AC386" s="38"/>
      <c r="AD386" s="38"/>
      <c r="AE386" s="38"/>
      <c r="AR386" s="185" t="s">
        <v>149</v>
      </c>
      <c r="AT386" s="185" t="s">
        <v>133</v>
      </c>
      <c r="AU386" s="185" t="s">
        <v>88</v>
      </c>
      <c r="AY386" s="19" t="s">
        <v>130</v>
      </c>
      <c r="BE386" s="186">
        <f>IF(N386="základní",J386,0)</f>
        <v>0</v>
      </c>
      <c r="BF386" s="186">
        <f>IF(N386="snížená",J386,0)</f>
        <v>0</v>
      </c>
      <c r="BG386" s="186">
        <f>IF(N386="zákl. přenesená",J386,0)</f>
        <v>0</v>
      </c>
      <c r="BH386" s="186">
        <f>IF(N386="sníž. přenesená",J386,0)</f>
        <v>0</v>
      </c>
      <c r="BI386" s="186">
        <f>IF(N386="nulová",J386,0)</f>
        <v>0</v>
      </c>
      <c r="BJ386" s="19" t="s">
        <v>86</v>
      </c>
      <c r="BK386" s="186">
        <f>ROUND(I386*H386,2)</f>
        <v>0</v>
      </c>
      <c r="BL386" s="19" t="s">
        <v>149</v>
      </c>
      <c r="BM386" s="185" t="s">
        <v>588</v>
      </c>
    </row>
    <row r="387" s="15" customFormat="1">
      <c r="A387" s="15"/>
      <c r="B387" s="214"/>
      <c r="C387" s="15"/>
      <c r="D387" s="187" t="s">
        <v>204</v>
      </c>
      <c r="E387" s="215" t="s">
        <v>1</v>
      </c>
      <c r="F387" s="216" t="s">
        <v>589</v>
      </c>
      <c r="G387" s="15"/>
      <c r="H387" s="215" t="s">
        <v>1</v>
      </c>
      <c r="I387" s="217"/>
      <c r="J387" s="15"/>
      <c r="K387" s="15"/>
      <c r="L387" s="214"/>
      <c r="M387" s="218"/>
      <c r="N387" s="219"/>
      <c r="O387" s="219"/>
      <c r="P387" s="219"/>
      <c r="Q387" s="219"/>
      <c r="R387" s="219"/>
      <c r="S387" s="219"/>
      <c r="T387" s="220"/>
      <c r="U387" s="15"/>
      <c r="V387" s="15"/>
      <c r="W387" s="15"/>
      <c r="X387" s="15"/>
      <c r="Y387" s="15"/>
      <c r="Z387" s="15"/>
      <c r="AA387" s="15"/>
      <c r="AB387" s="15"/>
      <c r="AC387" s="15"/>
      <c r="AD387" s="15"/>
      <c r="AE387" s="15"/>
      <c r="AT387" s="215" t="s">
        <v>204</v>
      </c>
      <c r="AU387" s="215" t="s">
        <v>88</v>
      </c>
      <c r="AV387" s="15" t="s">
        <v>86</v>
      </c>
      <c r="AW387" s="15" t="s">
        <v>33</v>
      </c>
      <c r="AX387" s="15" t="s">
        <v>78</v>
      </c>
      <c r="AY387" s="215" t="s">
        <v>130</v>
      </c>
    </row>
    <row r="388" s="13" customFormat="1">
      <c r="A388" s="13"/>
      <c r="B388" s="198"/>
      <c r="C388" s="13"/>
      <c r="D388" s="187" t="s">
        <v>204</v>
      </c>
      <c r="E388" s="199" t="s">
        <v>1</v>
      </c>
      <c r="F388" s="200" t="s">
        <v>590</v>
      </c>
      <c r="G388" s="13"/>
      <c r="H388" s="201">
        <v>1.8700000000000001</v>
      </c>
      <c r="I388" s="202"/>
      <c r="J388" s="13"/>
      <c r="K388" s="13"/>
      <c r="L388" s="198"/>
      <c r="M388" s="203"/>
      <c r="N388" s="204"/>
      <c r="O388" s="204"/>
      <c r="P388" s="204"/>
      <c r="Q388" s="204"/>
      <c r="R388" s="204"/>
      <c r="S388" s="204"/>
      <c r="T388" s="205"/>
      <c r="U388" s="13"/>
      <c r="V388" s="13"/>
      <c r="W388" s="13"/>
      <c r="X388" s="13"/>
      <c r="Y388" s="13"/>
      <c r="Z388" s="13"/>
      <c r="AA388" s="13"/>
      <c r="AB388" s="13"/>
      <c r="AC388" s="13"/>
      <c r="AD388" s="13"/>
      <c r="AE388" s="13"/>
      <c r="AT388" s="199" t="s">
        <v>204</v>
      </c>
      <c r="AU388" s="199" t="s">
        <v>88</v>
      </c>
      <c r="AV388" s="13" t="s">
        <v>88</v>
      </c>
      <c r="AW388" s="13" t="s">
        <v>33</v>
      </c>
      <c r="AX388" s="13" t="s">
        <v>78</v>
      </c>
      <c r="AY388" s="199" t="s">
        <v>130</v>
      </c>
    </row>
    <row r="389" s="13" customFormat="1">
      <c r="A389" s="13"/>
      <c r="B389" s="198"/>
      <c r="C389" s="13"/>
      <c r="D389" s="187" t="s">
        <v>204</v>
      </c>
      <c r="E389" s="199" t="s">
        <v>1</v>
      </c>
      <c r="F389" s="200" t="s">
        <v>591</v>
      </c>
      <c r="G389" s="13"/>
      <c r="H389" s="201">
        <v>1.8009999999999999</v>
      </c>
      <c r="I389" s="202"/>
      <c r="J389" s="13"/>
      <c r="K389" s="13"/>
      <c r="L389" s="198"/>
      <c r="M389" s="203"/>
      <c r="N389" s="204"/>
      <c r="O389" s="204"/>
      <c r="P389" s="204"/>
      <c r="Q389" s="204"/>
      <c r="R389" s="204"/>
      <c r="S389" s="204"/>
      <c r="T389" s="205"/>
      <c r="U389" s="13"/>
      <c r="V389" s="13"/>
      <c r="W389" s="13"/>
      <c r="X389" s="13"/>
      <c r="Y389" s="13"/>
      <c r="Z389" s="13"/>
      <c r="AA389" s="13"/>
      <c r="AB389" s="13"/>
      <c r="AC389" s="13"/>
      <c r="AD389" s="13"/>
      <c r="AE389" s="13"/>
      <c r="AT389" s="199" t="s">
        <v>204</v>
      </c>
      <c r="AU389" s="199" t="s">
        <v>88</v>
      </c>
      <c r="AV389" s="13" t="s">
        <v>88</v>
      </c>
      <c r="AW389" s="13" t="s">
        <v>33</v>
      </c>
      <c r="AX389" s="13" t="s">
        <v>78</v>
      </c>
      <c r="AY389" s="199" t="s">
        <v>130</v>
      </c>
    </row>
    <row r="390" s="14" customFormat="1">
      <c r="A390" s="14"/>
      <c r="B390" s="206"/>
      <c r="C390" s="14"/>
      <c r="D390" s="187" t="s">
        <v>204</v>
      </c>
      <c r="E390" s="207" t="s">
        <v>1</v>
      </c>
      <c r="F390" s="208" t="s">
        <v>206</v>
      </c>
      <c r="G390" s="14"/>
      <c r="H390" s="209">
        <v>3.6709999999999998</v>
      </c>
      <c r="I390" s="210"/>
      <c r="J390" s="14"/>
      <c r="K390" s="14"/>
      <c r="L390" s="206"/>
      <c r="M390" s="211"/>
      <c r="N390" s="212"/>
      <c r="O390" s="212"/>
      <c r="P390" s="212"/>
      <c r="Q390" s="212"/>
      <c r="R390" s="212"/>
      <c r="S390" s="212"/>
      <c r="T390" s="213"/>
      <c r="U390" s="14"/>
      <c r="V390" s="14"/>
      <c r="W390" s="14"/>
      <c r="X390" s="14"/>
      <c r="Y390" s="14"/>
      <c r="Z390" s="14"/>
      <c r="AA390" s="14"/>
      <c r="AB390" s="14"/>
      <c r="AC390" s="14"/>
      <c r="AD390" s="14"/>
      <c r="AE390" s="14"/>
      <c r="AT390" s="207" t="s">
        <v>204</v>
      </c>
      <c r="AU390" s="207" t="s">
        <v>88</v>
      </c>
      <c r="AV390" s="14" t="s">
        <v>149</v>
      </c>
      <c r="AW390" s="14" t="s">
        <v>33</v>
      </c>
      <c r="AX390" s="14" t="s">
        <v>86</v>
      </c>
      <c r="AY390" s="207" t="s">
        <v>130</v>
      </c>
    </row>
    <row r="391" s="2" customFormat="1" ht="24.15" customHeight="1">
      <c r="A391" s="38"/>
      <c r="B391" s="172"/>
      <c r="C391" s="173" t="s">
        <v>592</v>
      </c>
      <c r="D391" s="173" t="s">
        <v>133</v>
      </c>
      <c r="E391" s="174" t="s">
        <v>593</v>
      </c>
      <c r="F391" s="175" t="s">
        <v>594</v>
      </c>
      <c r="G391" s="176" t="s">
        <v>201</v>
      </c>
      <c r="H391" s="177">
        <v>25.632000000000001</v>
      </c>
      <c r="I391" s="178"/>
      <c r="J391" s="179">
        <f>ROUND(I391*H391,2)</f>
        <v>0</v>
      </c>
      <c r="K391" s="180"/>
      <c r="L391" s="39"/>
      <c r="M391" s="181" t="s">
        <v>1</v>
      </c>
      <c r="N391" s="182" t="s">
        <v>43</v>
      </c>
      <c r="O391" s="77"/>
      <c r="P391" s="183">
        <f>O391*H391</f>
        <v>0</v>
      </c>
      <c r="Q391" s="183">
        <v>0</v>
      </c>
      <c r="R391" s="183">
        <f>Q391*H391</f>
        <v>0</v>
      </c>
      <c r="S391" s="183">
        <v>0.095000000000000001</v>
      </c>
      <c r="T391" s="184">
        <f>S391*H391</f>
        <v>2.4350400000000003</v>
      </c>
      <c r="U391" s="38"/>
      <c r="V391" s="38"/>
      <c r="W391" s="38"/>
      <c r="X391" s="38"/>
      <c r="Y391" s="38"/>
      <c r="Z391" s="38"/>
      <c r="AA391" s="38"/>
      <c r="AB391" s="38"/>
      <c r="AC391" s="38"/>
      <c r="AD391" s="38"/>
      <c r="AE391" s="38"/>
      <c r="AR391" s="185" t="s">
        <v>359</v>
      </c>
      <c r="AT391" s="185" t="s">
        <v>133</v>
      </c>
      <c r="AU391" s="185" t="s">
        <v>88</v>
      </c>
      <c r="AY391" s="19" t="s">
        <v>130</v>
      </c>
      <c r="BE391" s="186">
        <f>IF(N391="základní",J391,0)</f>
        <v>0</v>
      </c>
      <c r="BF391" s="186">
        <f>IF(N391="snížená",J391,0)</f>
        <v>0</v>
      </c>
      <c r="BG391" s="186">
        <f>IF(N391="zákl. přenesená",J391,0)</f>
        <v>0</v>
      </c>
      <c r="BH391" s="186">
        <f>IF(N391="sníž. přenesená",J391,0)</f>
        <v>0</v>
      </c>
      <c r="BI391" s="186">
        <f>IF(N391="nulová",J391,0)</f>
        <v>0</v>
      </c>
      <c r="BJ391" s="19" t="s">
        <v>86</v>
      </c>
      <c r="BK391" s="186">
        <f>ROUND(I391*H391,2)</f>
        <v>0</v>
      </c>
      <c r="BL391" s="19" t="s">
        <v>359</v>
      </c>
      <c r="BM391" s="185" t="s">
        <v>595</v>
      </c>
    </row>
    <row r="392" s="13" customFormat="1">
      <c r="A392" s="13"/>
      <c r="B392" s="198"/>
      <c r="C392" s="13"/>
      <c r="D392" s="187" t="s">
        <v>204</v>
      </c>
      <c r="E392" s="199" t="s">
        <v>1</v>
      </c>
      <c r="F392" s="200" t="s">
        <v>596</v>
      </c>
      <c r="G392" s="13"/>
      <c r="H392" s="201">
        <v>12.960000000000001</v>
      </c>
      <c r="I392" s="202"/>
      <c r="J392" s="13"/>
      <c r="K392" s="13"/>
      <c r="L392" s="198"/>
      <c r="M392" s="203"/>
      <c r="N392" s="204"/>
      <c r="O392" s="204"/>
      <c r="P392" s="204"/>
      <c r="Q392" s="204"/>
      <c r="R392" s="204"/>
      <c r="S392" s="204"/>
      <c r="T392" s="205"/>
      <c r="U392" s="13"/>
      <c r="V392" s="13"/>
      <c r="W392" s="13"/>
      <c r="X392" s="13"/>
      <c r="Y392" s="13"/>
      <c r="Z392" s="13"/>
      <c r="AA392" s="13"/>
      <c r="AB392" s="13"/>
      <c r="AC392" s="13"/>
      <c r="AD392" s="13"/>
      <c r="AE392" s="13"/>
      <c r="AT392" s="199" t="s">
        <v>204</v>
      </c>
      <c r="AU392" s="199" t="s">
        <v>88</v>
      </c>
      <c r="AV392" s="13" t="s">
        <v>88</v>
      </c>
      <c r="AW392" s="13" t="s">
        <v>33</v>
      </c>
      <c r="AX392" s="13" t="s">
        <v>78</v>
      </c>
      <c r="AY392" s="199" t="s">
        <v>130</v>
      </c>
    </row>
    <row r="393" s="13" customFormat="1">
      <c r="A393" s="13"/>
      <c r="B393" s="198"/>
      <c r="C393" s="13"/>
      <c r="D393" s="187" t="s">
        <v>204</v>
      </c>
      <c r="E393" s="199" t="s">
        <v>1</v>
      </c>
      <c r="F393" s="200" t="s">
        <v>597</v>
      </c>
      <c r="G393" s="13"/>
      <c r="H393" s="201">
        <v>12.672000000000001</v>
      </c>
      <c r="I393" s="202"/>
      <c r="J393" s="13"/>
      <c r="K393" s="13"/>
      <c r="L393" s="198"/>
      <c r="M393" s="203"/>
      <c r="N393" s="204"/>
      <c r="O393" s="204"/>
      <c r="P393" s="204"/>
      <c r="Q393" s="204"/>
      <c r="R393" s="204"/>
      <c r="S393" s="204"/>
      <c r="T393" s="205"/>
      <c r="U393" s="13"/>
      <c r="V393" s="13"/>
      <c r="W393" s="13"/>
      <c r="X393" s="13"/>
      <c r="Y393" s="13"/>
      <c r="Z393" s="13"/>
      <c r="AA393" s="13"/>
      <c r="AB393" s="13"/>
      <c r="AC393" s="13"/>
      <c r="AD393" s="13"/>
      <c r="AE393" s="13"/>
      <c r="AT393" s="199" t="s">
        <v>204</v>
      </c>
      <c r="AU393" s="199" t="s">
        <v>88</v>
      </c>
      <c r="AV393" s="13" t="s">
        <v>88</v>
      </c>
      <c r="AW393" s="13" t="s">
        <v>33</v>
      </c>
      <c r="AX393" s="13" t="s">
        <v>78</v>
      </c>
      <c r="AY393" s="199" t="s">
        <v>130</v>
      </c>
    </row>
    <row r="394" s="14" customFormat="1">
      <c r="A394" s="14"/>
      <c r="B394" s="206"/>
      <c r="C394" s="14"/>
      <c r="D394" s="187" t="s">
        <v>204</v>
      </c>
      <c r="E394" s="207" t="s">
        <v>1</v>
      </c>
      <c r="F394" s="208" t="s">
        <v>206</v>
      </c>
      <c r="G394" s="14"/>
      <c r="H394" s="209">
        <v>25.632000000000001</v>
      </c>
      <c r="I394" s="210"/>
      <c r="J394" s="14"/>
      <c r="K394" s="14"/>
      <c r="L394" s="206"/>
      <c r="M394" s="211"/>
      <c r="N394" s="212"/>
      <c r="O394" s="212"/>
      <c r="P394" s="212"/>
      <c r="Q394" s="212"/>
      <c r="R394" s="212"/>
      <c r="S394" s="212"/>
      <c r="T394" s="213"/>
      <c r="U394" s="14"/>
      <c r="V394" s="14"/>
      <c r="W394" s="14"/>
      <c r="X394" s="14"/>
      <c r="Y394" s="14"/>
      <c r="Z394" s="14"/>
      <c r="AA394" s="14"/>
      <c r="AB394" s="14"/>
      <c r="AC394" s="14"/>
      <c r="AD394" s="14"/>
      <c r="AE394" s="14"/>
      <c r="AT394" s="207" t="s">
        <v>204</v>
      </c>
      <c r="AU394" s="207" t="s">
        <v>88</v>
      </c>
      <c r="AV394" s="14" t="s">
        <v>149</v>
      </c>
      <c r="AW394" s="14" t="s">
        <v>33</v>
      </c>
      <c r="AX394" s="14" t="s">
        <v>86</v>
      </c>
      <c r="AY394" s="207" t="s">
        <v>130</v>
      </c>
    </row>
    <row r="395" s="2" customFormat="1" ht="24.15" customHeight="1">
      <c r="A395" s="38"/>
      <c r="B395" s="172"/>
      <c r="C395" s="173" t="s">
        <v>598</v>
      </c>
      <c r="D395" s="173" t="s">
        <v>133</v>
      </c>
      <c r="E395" s="174" t="s">
        <v>599</v>
      </c>
      <c r="F395" s="175" t="s">
        <v>600</v>
      </c>
      <c r="G395" s="176" t="s">
        <v>201</v>
      </c>
      <c r="H395" s="177">
        <v>7.4249999999999998</v>
      </c>
      <c r="I395" s="178"/>
      <c r="J395" s="179">
        <f>ROUND(I395*H395,2)</f>
        <v>0</v>
      </c>
      <c r="K395" s="180"/>
      <c r="L395" s="39"/>
      <c r="M395" s="181" t="s">
        <v>1</v>
      </c>
      <c r="N395" s="182" t="s">
        <v>43</v>
      </c>
      <c r="O395" s="77"/>
      <c r="P395" s="183">
        <f>O395*H395</f>
        <v>0</v>
      </c>
      <c r="Q395" s="183">
        <v>0.099750000000000005</v>
      </c>
      <c r="R395" s="183">
        <f>Q395*H395</f>
        <v>0.74064375000000005</v>
      </c>
      <c r="S395" s="183">
        <v>0</v>
      </c>
      <c r="T395" s="184">
        <f>S395*H395</f>
        <v>0</v>
      </c>
      <c r="U395" s="38"/>
      <c r="V395" s="38"/>
      <c r="W395" s="38"/>
      <c r="X395" s="38"/>
      <c r="Y395" s="38"/>
      <c r="Z395" s="38"/>
      <c r="AA395" s="38"/>
      <c r="AB395" s="38"/>
      <c r="AC395" s="38"/>
      <c r="AD395" s="38"/>
      <c r="AE395" s="38"/>
      <c r="AR395" s="185" t="s">
        <v>149</v>
      </c>
      <c r="AT395" s="185" t="s">
        <v>133</v>
      </c>
      <c r="AU395" s="185" t="s">
        <v>88</v>
      </c>
      <c r="AY395" s="19" t="s">
        <v>130</v>
      </c>
      <c r="BE395" s="186">
        <f>IF(N395="základní",J395,0)</f>
        <v>0</v>
      </c>
      <c r="BF395" s="186">
        <f>IF(N395="snížená",J395,0)</f>
        <v>0</v>
      </c>
      <c r="BG395" s="186">
        <f>IF(N395="zákl. přenesená",J395,0)</f>
        <v>0</v>
      </c>
      <c r="BH395" s="186">
        <f>IF(N395="sníž. přenesená",J395,0)</f>
        <v>0</v>
      </c>
      <c r="BI395" s="186">
        <f>IF(N395="nulová",J395,0)</f>
        <v>0</v>
      </c>
      <c r="BJ395" s="19" t="s">
        <v>86</v>
      </c>
      <c r="BK395" s="186">
        <f>ROUND(I395*H395,2)</f>
        <v>0</v>
      </c>
      <c r="BL395" s="19" t="s">
        <v>149</v>
      </c>
      <c r="BM395" s="185" t="s">
        <v>601</v>
      </c>
    </row>
    <row r="396" s="2" customFormat="1">
      <c r="A396" s="38"/>
      <c r="B396" s="39"/>
      <c r="C396" s="38"/>
      <c r="D396" s="187" t="s">
        <v>152</v>
      </c>
      <c r="E396" s="38"/>
      <c r="F396" s="188" t="s">
        <v>602</v>
      </c>
      <c r="G396" s="38"/>
      <c r="H396" s="38"/>
      <c r="I396" s="189"/>
      <c r="J396" s="38"/>
      <c r="K396" s="38"/>
      <c r="L396" s="39"/>
      <c r="M396" s="190"/>
      <c r="N396" s="191"/>
      <c r="O396" s="77"/>
      <c r="P396" s="77"/>
      <c r="Q396" s="77"/>
      <c r="R396" s="77"/>
      <c r="S396" s="77"/>
      <c r="T396" s="78"/>
      <c r="U396" s="38"/>
      <c r="V396" s="38"/>
      <c r="W396" s="38"/>
      <c r="X396" s="38"/>
      <c r="Y396" s="38"/>
      <c r="Z396" s="38"/>
      <c r="AA396" s="38"/>
      <c r="AB396" s="38"/>
      <c r="AC396" s="38"/>
      <c r="AD396" s="38"/>
      <c r="AE396" s="38"/>
      <c r="AT396" s="19" t="s">
        <v>152</v>
      </c>
      <c r="AU396" s="19" t="s">
        <v>88</v>
      </c>
    </row>
    <row r="397" s="12" customFormat="1" ht="22.8" customHeight="1">
      <c r="A397" s="12"/>
      <c r="B397" s="159"/>
      <c r="C397" s="12"/>
      <c r="D397" s="160" t="s">
        <v>77</v>
      </c>
      <c r="E397" s="170" t="s">
        <v>264</v>
      </c>
      <c r="F397" s="170" t="s">
        <v>265</v>
      </c>
      <c r="G397" s="12"/>
      <c r="H397" s="12"/>
      <c r="I397" s="162"/>
      <c r="J397" s="171">
        <f>BK397</f>
        <v>0</v>
      </c>
      <c r="K397" s="12"/>
      <c r="L397" s="159"/>
      <c r="M397" s="164"/>
      <c r="N397" s="165"/>
      <c r="O397" s="165"/>
      <c r="P397" s="166">
        <f>SUM(P398:P399)</f>
        <v>0</v>
      </c>
      <c r="Q397" s="165"/>
      <c r="R397" s="166">
        <f>SUM(R398:R399)</f>
        <v>0</v>
      </c>
      <c r="S397" s="165"/>
      <c r="T397" s="167">
        <f>SUM(T398:T399)</f>
        <v>0</v>
      </c>
      <c r="U397" s="12"/>
      <c r="V397" s="12"/>
      <c r="W397" s="12"/>
      <c r="X397" s="12"/>
      <c r="Y397" s="12"/>
      <c r="Z397" s="12"/>
      <c r="AA397" s="12"/>
      <c r="AB397" s="12"/>
      <c r="AC397" s="12"/>
      <c r="AD397" s="12"/>
      <c r="AE397" s="12"/>
      <c r="AR397" s="160" t="s">
        <v>86</v>
      </c>
      <c r="AT397" s="168" t="s">
        <v>77</v>
      </c>
      <c r="AU397" s="168" t="s">
        <v>86</v>
      </c>
      <c r="AY397" s="160" t="s">
        <v>130</v>
      </c>
      <c r="BK397" s="169">
        <f>SUM(BK398:BK399)</f>
        <v>0</v>
      </c>
    </row>
    <row r="398" s="2" customFormat="1" ht="21.75" customHeight="1">
      <c r="A398" s="38"/>
      <c r="B398" s="172"/>
      <c r="C398" s="173" t="s">
        <v>603</v>
      </c>
      <c r="D398" s="173" t="s">
        <v>133</v>
      </c>
      <c r="E398" s="174" t="s">
        <v>604</v>
      </c>
      <c r="F398" s="175" t="s">
        <v>605</v>
      </c>
      <c r="G398" s="176" t="s">
        <v>240</v>
      </c>
      <c r="H398" s="177">
        <v>72.024000000000001</v>
      </c>
      <c r="I398" s="178"/>
      <c r="J398" s="179">
        <f>ROUND(I398*H398,2)</f>
        <v>0</v>
      </c>
      <c r="K398" s="180"/>
      <c r="L398" s="39"/>
      <c r="M398" s="181" t="s">
        <v>1</v>
      </c>
      <c r="N398" s="182" t="s">
        <v>43</v>
      </c>
      <c r="O398" s="77"/>
      <c r="P398" s="183">
        <f>O398*H398</f>
        <v>0</v>
      </c>
      <c r="Q398" s="183">
        <v>0</v>
      </c>
      <c r="R398" s="183">
        <f>Q398*H398</f>
        <v>0</v>
      </c>
      <c r="S398" s="183">
        <v>0</v>
      </c>
      <c r="T398" s="184">
        <f>S398*H398</f>
        <v>0</v>
      </c>
      <c r="U398" s="38"/>
      <c r="V398" s="38"/>
      <c r="W398" s="38"/>
      <c r="X398" s="38"/>
      <c r="Y398" s="38"/>
      <c r="Z398" s="38"/>
      <c r="AA398" s="38"/>
      <c r="AB398" s="38"/>
      <c r="AC398" s="38"/>
      <c r="AD398" s="38"/>
      <c r="AE398" s="38"/>
      <c r="AR398" s="185" t="s">
        <v>149</v>
      </c>
      <c r="AT398" s="185" t="s">
        <v>133</v>
      </c>
      <c r="AU398" s="185" t="s">
        <v>88</v>
      </c>
      <c r="AY398" s="19" t="s">
        <v>130</v>
      </c>
      <c r="BE398" s="186">
        <f>IF(N398="základní",J398,0)</f>
        <v>0</v>
      </c>
      <c r="BF398" s="186">
        <f>IF(N398="snížená",J398,0)</f>
        <v>0</v>
      </c>
      <c r="BG398" s="186">
        <f>IF(N398="zákl. přenesená",J398,0)</f>
        <v>0</v>
      </c>
      <c r="BH398" s="186">
        <f>IF(N398="sníž. přenesená",J398,0)</f>
        <v>0</v>
      </c>
      <c r="BI398" s="186">
        <f>IF(N398="nulová",J398,0)</f>
        <v>0</v>
      </c>
      <c r="BJ398" s="19" t="s">
        <v>86</v>
      </c>
      <c r="BK398" s="186">
        <f>ROUND(I398*H398,2)</f>
        <v>0</v>
      </c>
      <c r="BL398" s="19" t="s">
        <v>149</v>
      </c>
      <c r="BM398" s="185" t="s">
        <v>606</v>
      </c>
    </row>
    <row r="399" s="2" customFormat="1" ht="24.15" customHeight="1">
      <c r="A399" s="38"/>
      <c r="B399" s="172"/>
      <c r="C399" s="173" t="s">
        <v>607</v>
      </c>
      <c r="D399" s="173" t="s">
        <v>133</v>
      </c>
      <c r="E399" s="174" t="s">
        <v>608</v>
      </c>
      <c r="F399" s="175" t="s">
        <v>609</v>
      </c>
      <c r="G399" s="176" t="s">
        <v>240</v>
      </c>
      <c r="H399" s="177">
        <v>72.024000000000001</v>
      </c>
      <c r="I399" s="178"/>
      <c r="J399" s="179">
        <f>ROUND(I399*H399,2)</f>
        <v>0</v>
      </c>
      <c r="K399" s="180"/>
      <c r="L399" s="39"/>
      <c r="M399" s="181" t="s">
        <v>1</v>
      </c>
      <c r="N399" s="182" t="s">
        <v>43</v>
      </c>
      <c r="O399" s="77"/>
      <c r="P399" s="183">
        <f>O399*H399</f>
        <v>0</v>
      </c>
      <c r="Q399" s="183">
        <v>0</v>
      </c>
      <c r="R399" s="183">
        <f>Q399*H399</f>
        <v>0</v>
      </c>
      <c r="S399" s="183">
        <v>0</v>
      </c>
      <c r="T399" s="184">
        <f>S399*H399</f>
        <v>0</v>
      </c>
      <c r="U399" s="38"/>
      <c r="V399" s="38"/>
      <c r="W399" s="38"/>
      <c r="X399" s="38"/>
      <c r="Y399" s="38"/>
      <c r="Z399" s="38"/>
      <c r="AA399" s="38"/>
      <c r="AB399" s="38"/>
      <c r="AC399" s="38"/>
      <c r="AD399" s="38"/>
      <c r="AE399" s="38"/>
      <c r="AR399" s="185" t="s">
        <v>149</v>
      </c>
      <c r="AT399" s="185" t="s">
        <v>133</v>
      </c>
      <c r="AU399" s="185" t="s">
        <v>88</v>
      </c>
      <c r="AY399" s="19" t="s">
        <v>130</v>
      </c>
      <c r="BE399" s="186">
        <f>IF(N399="základní",J399,0)</f>
        <v>0</v>
      </c>
      <c r="BF399" s="186">
        <f>IF(N399="snížená",J399,0)</f>
        <v>0</v>
      </c>
      <c r="BG399" s="186">
        <f>IF(N399="zákl. přenesená",J399,0)</f>
        <v>0</v>
      </c>
      <c r="BH399" s="186">
        <f>IF(N399="sníž. přenesená",J399,0)</f>
        <v>0</v>
      </c>
      <c r="BI399" s="186">
        <f>IF(N399="nulová",J399,0)</f>
        <v>0</v>
      </c>
      <c r="BJ399" s="19" t="s">
        <v>86</v>
      </c>
      <c r="BK399" s="186">
        <f>ROUND(I399*H399,2)</f>
        <v>0</v>
      </c>
      <c r="BL399" s="19" t="s">
        <v>149</v>
      </c>
      <c r="BM399" s="185" t="s">
        <v>610</v>
      </c>
    </row>
    <row r="400" s="12" customFormat="1" ht="25.92" customHeight="1">
      <c r="A400" s="12"/>
      <c r="B400" s="159"/>
      <c r="C400" s="12"/>
      <c r="D400" s="160" t="s">
        <v>77</v>
      </c>
      <c r="E400" s="161" t="s">
        <v>611</v>
      </c>
      <c r="F400" s="161" t="s">
        <v>612</v>
      </c>
      <c r="G400" s="12"/>
      <c r="H400" s="12"/>
      <c r="I400" s="162"/>
      <c r="J400" s="163">
        <f>BK400</f>
        <v>0</v>
      </c>
      <c r="K400" s="12"/>
      <c r="L400" s="159"/>
      <c r="M400" s="164"/>
      <c r="N400" s="165"/>
      <c r="O400" s="165"/>
      <c r="P400" s="166">
        <f>P401+P409+P422+P429+P432+P441+P476+P488+P531+P554+P561</f>
        <v>0</v>
      </c>
      <c r="Q400" s="165"/>
      <c r="R400" s="166">
        <f>R401+R409+R422+R429+R432+R441+R476+R488+R531+R554+R561</f>
        <v>7.979254730000001</v>
      </c>
      <c r="S400" s="165"/>
      <c r="T400" s="167">
        <f>T401+T409+T422+T429+T432+T441+T476+T488+T531+T554+T561</f>
        <v>0.45708201000000004</v>
      </c>
      <c r="U400" s="12"/>
      <c r="V400" s="12"/>
      <c r="W400" s="12"/>
      <c r="X400" s="12"/>
      <c r="Y400" s="12"/>
      <c r="Z400" s="12"/>
      <c r="AA400" s="12"/>
      <c r="AB400" s="12"/>
      <c r="AC400" s="12"/>
      <c r="AD400" s="12"/>
      <c r="AE400" s="12"/>
      <c r="AR400" s="160" t="s">
        <v>88</v>
      </c>
      <c r="AT400" s="168" t="s">
        <v>77</v>
      </c>
      <c r="AU400" s="168" t="s">
        <v>78</v>
      </c>
      <c r="AY400" s="160" t="s">
        <v>130</v>
      </c>
      <c r="BK400" s="169">
        <f>BK401+BK409+BK422+BK429+BK432+BK441+BK476+BK488+BK531+BK554+BK561</f>
        <v>0</v>
      </c>
    </row>
    <row r="401" s="12" customFormat="1" ht="22.8" customHeight="1">
      <c r="A401" s="12"/>
      <c r="B401" s="159"/>
      <c r="C401" s="12"/>
      <c r="D401" s="160" t="s">
        <v>77</v>
      </c>
      <c r="E401" s="170" t="s">
        <v>613</v>
      </c>
      <c r="F401" s="170" t="s">
        <v>614</v>
      </c>
      <c r="G401" s="12"/>
      <c r="H401" s="12"/>
      <c r="I401" s="162"/>
      <c r="J401" s="171">
        <f>BK401</f>
        <v>0</v>
      </c>
      <c r="K401" s="12"/>
      <c r="L401" s="159"/>
      <c r="M401" s="164"/>
      <c r="N401" s="165"/>
      <c r="O401" s="165"/>
      <c r="P401" s="166">
        <f>SUM(P402:P408)</f>
        <v>0</v>
      </c>
      <c r="Q401" s="165"/>
      <c r="R401" s="166">
        <f>SUM(R402:R408)</f>
        <v>0.044645419999999998</v>
      </c>
      <c r="S401" s="165"/>
      <c r="T401" s="167">
        <f>SUM(T402:T408)</f>
        <v>0</v>
      </c>
      <c r="U401" s="12"/>
      <c r="V401" s="12"/>
      <c r="W401" s="12"/>
      <c r="X401" s="12"/>
      <c r="Y401" s="12"/>
      <c r="Z401" s="12"/>
      <c r="AA401" s="12"/>
      <c r="AB401" s="12"/>
      <c r="AC401" s="12"/>
      <c r="AD401" s="12"/>
      <c r="AE401" s="12"/>
      <c r="AR401" s="160" t="s">
        <v>88</v>
      </c>
      <c r="AT401" s="168" t="s">
        <v>77</v>
      </c>
      <c r="AU401" s="168" t="s">
        <v>86</v>
      </c>
      <c r="AY401" s="160" t="s">
        <v>130</v>
      </c>
      <c r="BK401" s="169">
        <f>SUM(BK402:BK408)</f>
        <v>0</v>
      </c>
    </row>
    <row r="402" s="2" customFormat="1" ht="24.15" customHeight="1">
      <c r="A402" s="38"/>
      <c r="B402" s="172"/>
      <c r="C402" s="173" t="s">
        <v>615</v>
      </c>
      <c r="D402" s="173" t="s">
        <v>133</v>
      </c>
      <c r="E402" s="174" t="s">
        <v>616</v>
      </c>
      <c r="F402" s="175" t="s">
        <v>617</v>
      </c>
      <c r="G402" s="176" t="s">
        <v>201</v>
      </c>
      <c r="H402" s="177">
        <v>109.883</v>
      </c>
      <c r="I402" s="178"/>
      <c r="J402" s="179">
        <f>ROUND(I402*H402,2)</f>
        <v>0</v>
      </c>
      <c r="K402" s="180"/>
      <c r="L402" s="39"/>
      <c r="M402" s="181" t="s">
        <v>1</v>
      </c>
      <c r="N402" s="182" t="s">
        <v>43</v>
      </c>
      <c r="O402" s="77"/>
      <c r="P402" s="183">
        <f>O402*H402</f>
        <v>0</v>
      </c>
      <c r="Q402" s="183">
        <v>4.0000000000000003E-05</v>
      </c>
      <c r="R402" s="183">
        <f>Q402*H402</f>
        <v>0.0043953200000000003</v>
      </c>
      <c r="S402" s="183">
        <v>0</v>
      </c>
      <c r="T402" s="184">
        <f>S402*H402</f>
        <v>0</v>
      </c>
      <c r="U402" s="38"/>
      <c r="V402" s="38"/>
      <c r="W402" s="38"/>
      <c r="X402" s="38"/>
      <c r="Y402" s="38"/>
      <c r="Z402" s="38"/>
      <c r="AA402" s="38"/>
      <c r="AB402" s="38"/>
      <c r="AC402" s="38"/>
      <c r="AD402" s="38"/>
      <c r="AE402" s="38"/>
      <c r="AR402" s="185" t="s">
        <v>359</v>
      </c>
      <c r="AT402" s="185" t="s">
        <v>133</v>
      </c>
      <c r="AU402" s="185" t="s">
        <v>88</v>
      </c>
      <c r="AY402" s="19" t="s">
        <v>130</v>
      </c>
      <c r="BE402" s="186">
        <f>IF(N402="základní",J402,0)</f>
        <v>0</v>
      </c>
      <c r="BF402" s="186">
        <f>IF(N402="snížená",J402,0)</f>
        <v>0</v>
      </c>
      <c r="BG402" s="186">
        <f>IF(N402="zákl. přenesená",J402,0)</f>
        <v>0</v>
      </c>
      <c r="BH402" s="186">
        <f>IF(N402="sníž. přenesená",J402,0)</f>
        <v>0</v>
      </c>
      <c r="BI402" s="186">
        <f>IF(N402="nulová",J402,0)</f>
        <v>0</v>
      </c>
      <c r="BJ402" s="19" t="s">
        <v>86</v>
      </c>
      <c r="BK402" s="186">
        <f>ROUND(I402*H402,2)</f>
        <v>0</v>
      </c>
      <c r="BL402" s="19" t="s">
        <v>359</v>
      </c>
      <c r="BM402" s="185" t="s">
        <v>618</v>
      </c>
    </row>
    <row r="403" s="13" customFormat="1">
      <c r="A403" s="13"/>
      <c r="B403" s="198"/>
      <c r="C403" s="13"/>
      <c r="D403" s="187" t="s">
        <v>204</v>
      </c>
      <c r="E403" s="199" t="s">
        <v>1</v>
      </c>
      <c r="F403" s="200" t="s">
        <v>619</v>
      </c>
      <c r="G403" s="13"/>
      <c r="H403" s="201">
        <v>95.281000000000006</v>
      </c>
      <c r="I403" s="202"/>
      <c r="J403" s="13"/>
      <c r="K403" s="13"/>
      <c r="L403" s="198"/>
      <c r="M403" s="203"/>
      <c r="N403" s="204"/>
      <c r="O403" s="204"/>
      <c r="P403" s="204"/>
      <c r="Q403" s="204"/>
      <c r="R403" s="204"/>
      <c r="S403" s="204"/>
      <c r="T403" s="205"/>
      <c r="U403" s="13"/>
      <c r="V403" s="13"/>
      <c r="W403" s="13"/>
      <c r="X403" s="13"/>
      <c r="Y403" s="13"/>
      <c r="Z403" s="13"/>
      <c r="AA403" s="13"/>
      <c r="AB403" s="13"/>
      <c r="AC403" s="13"/>
      <c r="AD403" s="13"/>
      <c r="AE403" s="13"/>
      <c r="AT403" s="199" t="s">
        <v>204</v>
      </c>
      <c r="AU403" s="199" t="s">
        <v>88</v>
      </c>
      <c r="AV403" s="13" t="s">
        <v>88</v>
      </c>
      <c r="AW403" s="13" t="s">
        <v>33</v>
      </c>
      <c r="AX403" s="13" t="s">
        <v>78</v>
      </c>
      <c r="AY403" s="199" t="s">
        <v>130</v>
      </c>
    </row>
    <row r="404" s="13" customFormat="1">
      <c r="A404" s="13"/>
      <c r="B404" s="198"/>
      <c r="C404" s="13"/>
      <c r="D404" s="187" t="s">
        <v>204</v>
      </c>
      <c r="E404" s="199" t="s">
        <v>1</v>
      </c>
      <c r="F404" s="200" t="s">
        <v>620</v>
      </c>
      <c r="G404" s="13"/>
      <c r="H404" s="201">
        <v>14.602</v>
      </c>
      <c r="I404" s="202"/>
      <c r="J404" s="13"/>
      <c r="K404" s="13"/>
      <c r="L404" s="198"/>
      <c r="M404" s="203"/>
      <c r="N404" s="204"/>
      <c r="O404" s="204"/>
      <c r="P404" s="204"/>
      <c r="Q404" s="204"/>
      <c r="R404" s="204"/>
      <c r="S404" s="204"/>
      <c r="T404" s="205"/>
      <c r="U404" s="13"/>
      <c r="V404" s="13"/>
      <c r="W404" s="13"/>
      <c r="X404" s="13"/>
      <c r="Y404" s="13"/>
      <c r="Z404" s="13"/>
      <c r="AA404" s="13"/>
      <c r="AB404" s="13"/>
      <c r="AC404" s="13"/>
      <c r="AD404" s="13"/>
      <c r="AE404" s="13"/>
      <c r="AT404" s="199" t="s">
        <v>204</v>
      </c>
      <c r="AU404" s="199" t="s">
        <v>88</v>
      </c>
      <c r="AV404" s="13" t="s">
        <v>88</v>
      </c>
      <c r="AW404" s="13" t="s">
        <v>33</v>
      </c>
      <c r="AX404" s="13" t="s">
        <v>78</v>
      </c>
      <c r="AY404" s="199" t="s">
        <v>130</v>
      </c>
    </row>
    <row r="405" s="14" customFormat="1">
      <c r="A405" s="14"/>
      <c r="B405" s="206"/>
      <c r="C405" s="14"/>
      <c r="D405" s="187" t="s">
        <v>204</v>
      </c>
      <c r="E405" s="207" t="s">
        <v>1</v>
      </c>
      <c r="F405" s="208" t="s">
        <v>206</v>
      </c>
      <c r="G405" s="14"/>
      <c r="H405" s="209">
        <v>109.883</v>
      </c>
      <c r="I405" s="210"/>
      <c r="J405" s="14"/>
      <c r="K405" s="14"/>
      <c r="L405" s="206"/>
      <c r="M405" s="211"/>
      <c r="N405" s="212"/>
      <c r="O405" s="212"/>
      <c r="P405" s="212"/>
      <c r="Q405" s="212"/>
      <c r="R405" s="212"/>
      <c r="S405" s="212"/>
      <c r="T405" s="213"/>
      <c r="U405" s="14"/>
      <c r="V405" s="14"/>
      <c r="W405" s="14"/>
      <c r="X405" s="14"/>
      <c r="Y405" s="14"/>
      <c r="Z405" s="14"/>
      <c r="AA405" s="14"/>
      <c r="AB405" s="14"/>
      <c r="AC405" s="14"/>
      <c r="AD405" s="14"/>
      <c r="AE405" s="14"/>
      <c r="AT405" s="207" t="s">
        <v>204</v>
      </c>
      <c r="AU405" s="207" t="s">
        <v>88</v>
      </c>
      <c r="AV405" s="14" t="s">
        <v>149</v>
      </c>
      <c r="AW405" s="14" t="s">
        <v>33</v>
      </c>
      <c r="AX405" s="14" t="s">
        <v>86</v>
      </c>
      <c r="AY405" s="207" t="s">
        <v>130</v>
      </c>
    </row>
    <row r="406" s="2" customFormat="1" ht="24.15" customHeight="1">
      <c r="A406" s="38"/>
      <c r="B406" s="172"/>
      <c r="C406" s="221" t="s">
        <v>621</v>
      </c>
      <c r="D406" s="221" t="s">
        <v>250</v>
      </c>
      <c r="E406" s="222" t="s">
        <v>622</v>
      </c>
      <c r="F406" s="223" t="s">
        <v>623</v>
      </c>
      <c r="G406" s="224" t="s">
        <v>201</v>
      </c>
      <c r="H406" s="225">
        <v>134.167</v>
      </c>
      <c r="I406" s="226"/>
      <c r="J406" s="227">
        <f>ROUND(I406*H406,2)</f>
        <v>0</v>
      </c>
      <c r="K406" s="228"/>
      <c r="L406" s="229"/>
      <c r="M406" s="230" t="s">
        <v>1</v>
      </c>
      <c r="N406" s="231" t="s">
        <v>43</v>
      </c>
      <c r="O406" s="77"/>
      <c r="P406" s="183">
        <f>O406*H406</f>
        <v>0</v>
      </c>
      <c r="Q406" s="183">
        <v>0.00029999999999999997</v>
      </c>
      <c r="R406" s="183">
        <f>Q406*H406</f>
        <v>0.040250099999999997</v>
      </c>
      <c r="S406" s="183">
        <v>0</v>
      </c>
      <c r="T406" s="184">
        <f>S406*H406</f>
        <v>0</v>
      </c>
      <c r="U406" s="38"/>
      <c r="V406" s="38"/>
      <c r="W406" s="38"/>
      <c r="X406" s="38"/>
      <c r="Y406" s="38"/>
      <c r="Z406" s="38"/>
      <c r="AA406" s="38"/>
      <c r="AB406" s="38"/>
      <c r="AC406" s="38"/>
      <c r="AD406" s="38"/>
      <c r="AE406" s="38"/>
      <c r="AR406" s="185" t="s">
        <v>476</v>
      </c>
      <c r="AT406" s="185" t="s">
        <v>250</v>
      </c>
      <c r="AU406" s="185" t="s">
        <v>88</v>
      </c>
      <c r="AY406" s="19" t="s">
        <v>130</v>
      </c>
      <c r="BE406" s="186">
        <f>IF(N406="základní",J406,0)</f>
        <v>0</v>
      </c>
      <c r="BF406" s="186">
        <f>IF(N406="snížená",J406,0)</f>
        <v>0</v>
      </c>
      <c r="BG406" s="186">
        <f>IF(N406="zákl. přenesená",J406,0)</f>
        <v>0</v>
      </c>
      <c r="BH406" s="186">
        <f>IF(N406="sníž. přenesená",J406,0)</f>
        <v>0</v>
      </c>
      <c r="BI406" s="186">
        <f>IF(N406="nulová",J406,0)</f>
        <v>0</v>
      </c>
      <c r="BJ406" s="19" t="s">
        <v>86</v>
      </c>
      <c r="BK406" s="186">
        <f>ROUND(I406*H406,2)</f>
        <v>0</v>
      </c>
      <c r="BL406" s="19" t="s">
        <v>359</v>
      </c>
      <c r="BM406" s="185" t="s">
        <v>624</v>
      </c>
    </row>
    <row r="407" s="13" customFormat="1">
      <c r="A407" s="13"/>
      <c r="B407" s="198"/>
      <c r="C407" s="13"/>
      <c r="D407" s="187" t="s">
        <v>204</v>
      </c>
      <c r="E407" s="199" t="s">
        <v>1</v>
      </c>
      <c r="F407" s="200" t="s">
        <v>625</v>
      </c>
      <c r="G407" s="13"/>
      <c r="H407" s="201">
        <v>134.167</v>
      </c>
      <c r="I407" s="202"/>
      <c r="J407" s="13"/>
      <c r="K407" s="13"/>
      <c r="L407" s="198"/>
      <c r="M407" s="203"/>
      <c r="N407" s="204"/>
      <c r="O407" s="204"/>
      <c r="P407" s="204"/>
      <c r="Q407" s="204"/>
      <c r="R407" s="204"/>
      <c r="S407" s="204"/>
      <c r="T407" s="205"/>
      <c r="U407" s="13"/>
      <c r="V407" s="13"/>
      <c r="W407" s="13"/>
      <c r="X407" s="13"/>
      <c r="Y407" s="13"/>
      <c r="Z407" s="13"/>
      <c r="AA407" s="13"/>
      <c r="AB407" s="13"/>
      <c r="AC407" s="13"/>
      <c r="AD407" s="13"/>
      <c r="AE407" s="13"/>
      <c r="AT407" s="199" t="s">
        <v>204</v>
      </c>
      <c r="AU407" s="199" t="s">
        <v>88</v>
      </c>
      <c r="AV407" s="13" t="s">
        <v>88</v>
      </c>
      <c r="AW407" s="13" t="s">
        <v>33</v>
      </c>
      <c r="AX407" s="13" t="s">
        <v>86</v>
      </c>
      <c r="AY407" s="199" t="s">
        <v>130</v>
      </c>
    </row>
    <row r="408" s="2" customFormat="1" ht="33" customHeight="1">
      <c r="A408" s="38"/>
      <c r="B408" s="172"/>
      <c r="C408" s="173" t="s">
        <v>626</v>
      </c>
      <c r="D408" s="173" t="s">
        <v>133</v>
      </c>
      <c r="E408" s="174" t="s">
        <v>627</v>
      </c>
      <c r="F408" s="175" t="s">
        <v>628</v>
      </c>
      <c r="G408" s="176" t="s">
        <v>240</v>
      </c>
      <c r="H408" s="177">
        <v>0.044999999999999998</v>
      </c>
      <c r="I408" s="178"/>
      <c r="J408" s="179">
        <f>ROUND(I408*H408,2)</f>
        <v>0</v>
      </c>
      <c r="K408" s="180"/>
      <c r="L408" s="39"/>
      <c r="M408" s="181" t="s">
        <v>1</v>
      </c>
      <c r="N408" s="182" t="s">
        <v>43</v>
      </c>
      <c r="O408" s="77"/>
      <c r="P408" s="183">
        <f>O408*H408</f>
        <v>0</v>
      </c>
      <c r="Q408" s="183">
        <v>0</v>
      </c>
      <c r="R408" s="183">
        <f>Q408*H408</f>
        <v>0</v>
      </c>
      <c r="S408" s="183">
        <v>0</v>
      </c>
      <c r="T408" s="184">
        <f>S408*H408</f>
        <v>0</v>
      </c>
      <c r="U408" s="38"/>
      <c r="V408" s="38"/>
      <c r="W408" s="38"/>
      <c r="X408" s="38"/>
      <c r="Y408" s="38"/>
      <c r="Z408" s="38"/>
      <c r="AA408" s="38"/>
      <c r="AB408" s="38"/>
      <c r="AC408" s="38"/>
      <c r="AD408" s="38"/>
      <c r="AE408" s="38"/>
      <c r="AR408" s="185" t="s">
        <v>359</v>
      </c>
      <c r="AT408" s="185" t="s">
        <v>133</v>
      </c>
      <c r="AU408" s="185" t="s">
        <v>88</v>
      </c>
      <c r="AY408" s="19" t="s">
        <v>130</v>
      </c>
      <c r="BE408" s="186">
        <f>IF(N408="základní",J408,0)</f>
        <v>0</v>
      </c>
      <c r="BF408" s="186">
        <f>IF(N408="snížená",J408,0)</f>
        <v>0</v>
      </c>
      <c r="BG408" s="186">
        <f>IF(N408="zákl. přenesená",J408,0)</f>
        <v>0</v>
      </c>
      <c r="BH408" s="186">
        <f>IF(N408="sníž. přenesená",J408,0)</f>
        <v>0</v>
      </c>
      <c r="BI408" s="186">
        <f>IF(N408="nulová",J408,0)</f>
        <v>0</v>
      </c>
      <c r="BJ408" s="19" t="s">
        <v>86</v>
      </c>
      <c r="BK408" s="186">
        <f>ROUND(I408*H408,2)</f>
        <v>0</v>
      </c>
      <c r="BL408" s="19" t="s">
        <v>359</v>
      </c>
      <c r="BM408" s="185" t="s">
        <v>629</v>
      </c>
    </row>
    <row r="409" s="12" customFormat="1" ht="22.8" customHeight="1">
      <c r="A409" s="12"/>
      <c r="B409" s="159"/>
      <c r="C409" s="12"/>
      <c r="D409" s="160" t="s">
        <v>77</v>
      </c>
      <c r="E409" s="170" t="s">
        <v>630</v>
      </c>
      <c r="F409" s="170" t="s">
        <v>631</v>
      </c>
      <c r="G409" s="12"/>
      <c r="H409" s="12"/>
      <c r="I409" s="162"/>
      <c r="J409" s="171">
        <f>BK409</f>
        <v>0</v>
      </c>
      <c r="K409" s="12"/>
      <c r="L409" s="159"/>
      <c r="M409" s="164"/>
      <c r="N409" s="165"/>
      <c r="O409" s="165"/>
      <c r="P409" s="166">
        <f>SUM(P410:P421)</f>
        <v>0</v>
      </c>
      <c r="Q409" s="165"/>
      <c r="R409" s="166">
        <f>SUM(R410:R421)</f>
        <v>1.9720915999999997</v>
      </c>
      <c r="S409" s="165"/>
      <c r="T409" s="167">
        <f>SUM(T410:T421)</f>
        <v>0</v>
      </c>
      <c r="U409" s="12"/>
      <c r="V409" s="12"/>
      <c r="W409" s="12"/>
      <c r="X409" s="12"/>
      <c r="Y409" s="12"/>
      <c r="Z409" s="12"/>
      <c r="AA409" s="12"/>
      <c r="AB409" s="12"/>
      <c r="AC409" s="12"/>
      <c r="AD409" s="12"/>
      <c r="AE409" s="12"/>
      <c r="AR409" s="160" t="s">
        <v>88</v>
      </c>
      <c r="AT409" s="168" t="s">
        <v>77</v>
      </c>
      <c r="AU409" s="168" t="s">
        <v>86</v>
      </c>
      <c r="AY409" s="160" t="s">
        <v>130</v>
      </c>
      <c r="BK409" s="169">
        <f>SUM(BK410:BK421)</f>
        <v>0</v>
      </c>
    </row>
    <row r="410" s="2" customFormat="1" ht="24.15" customHeight="1">
      <c r="A410" s="38"/>
      <c r="B410" s="172"/>
      <c r="C410" s="173" t="s">
        <v>632</v>
      </c>
      <c r="D410" s="173" t="s">
        <v>133</v>
      </c>
      <c r="E410" s="174" t="s">
        <v>633</v>
      </c>
      <c r="F410" s="175" t="s">
        <v>634</v>
      </c>
      <c r="G410" s="176" t="s">
        <v>201</v>
      </c>
      <c r="H410" s="177">
        <v>12.15</v>
      </c>
      <c r="I410" s="178"/>
      <c r="J410" s="179">
        <f>ROUND(I410*H410,2)</f>
        <v>0</v>
      </c>
      <c r="K410" s="180"/>
      <c r="L410" s="39"/>
      <c r="M410" s="181" t="s">
        <v>1</v>
      </c>
      <c r="N410" s="182" t="s">
        <v>43</v>
      </c>
      <c r="O410" s="77"/>
      <c r="P410" s="183">
        <f>O410*H410</f>
        <v>0</v>
      </c>
      <c r="Q410" s="183">
        <v>0.0060000000000000001</v>
      </c>
      <c r="R410" s="183">
        <f>Q410*H410</f>
        <v>0.072900000000000006</v>
      </c>
      <c r="S410" s="183">
        <v>0</v>
      </c>
      <c r="T410" s="184">
        <f>S410*H410</f>
        <v>0</v>
      </c>
      <c r="U410" s="38"/>
      <c r="V410" s="38"/>
      <c r="W410" s="38"/>
      <c r="X410" s="38"/>
      <c r="Y410" s="38"/>
      <c r="Z410" s="38"/>
      <c r="AA410" s="38"/>
      <c r="AB410" s="38"/>
      <c r="AC410" s="38"/>
      <c r="AD410" s="38"/>
      <c r="AE410" s="38"/>
      <c r="AR410" s="185" t="s">
        <v>359</v>
      </c>
      <c r="AT410" s="185" t="s">
        <v>133</v>
      </c>
      <c r="AU410" s="185" t="s">
        <v>88</v>
      </c>
      <c r="AY410" s="19" t="s">
        <v>130</v>
      </c>
      <c r="BE410" s="186">
        <f>IF(N410="základní",J410,0)</f>
        <v>0</v>
      </c>
      <c r="BF410" s="186">
        <f>IF(N410="snížená",J410,0)</f>
        <v>0</v>
      </c>
      <c r="BG410" s="186">
        <f>IF(N410="zákl. přenesená",J410,0)</f>
        <v>0</v>
      </c>
      <c r="BH410" s="186">
        <f>IF(N410="sníž. přenesená",J410,0)</f>
        <v>0</v>
      </c>
      <c r="BI410" s="186">
        <f>IF(N410="nulová",J410,0)</f>
        <v>0</v>
      </c>
      <c r="BJ410" s="19" t="s">
        <v>86</v>
      </c>
      <c r="BK410" s="186">
        <f>ROUND(I410*H410,2)</f>
        <v>0</v>
      </c>
      <c r="BL410" s="19" t="s">
        <v>359</v>
      </c>
      <c r="BM410" s="185" t="s">
        <v>635</v>
      </c>
    </row>
    <row r="411" s="2" customFormat="1">
      <c r="A411" s="38"/>
      <c r="B411" s="39"/>
      <c r="C411" s="38"/>
      <c r="D411" s="187" t="s">
        <v>152</v>
      </c>
      <c r="E411" s="38"/>
      <c r="F411" s="188" t="s">
        <v>636</v>
      </c>
      <c r="G411" s="38"/>
      <c r="H411" s="38"/>
      <c r="I411" s="189"/>
      <c r="J411" s="38"/>
      <c r="K411" s="38"/>
      <c r="L411" s="39"/>
      <c r="M411" s="190"/>
      <c r="N411" s="191"/>
      <c r="O411" s="77"/>
      <c r="P411" s="77"/>
      <c r="Q411" s="77"/>
      <c r="R411" s="77"/>
      <c r="S411" s="77"/>
      <c r="T411" s="78"/>
      <c r="U411" s="38"/>
      <c r="V411" s="38"/>
      <c r="W411" s="38"/>
      <c r="X411" s="38"/>
      <c r="Y411" s="38"/>
      <c r="Z411" s="38"/>
      <c r="AA411" s="38"/>
      <c r="AB411" s="38"/>
      <c r="AC411" s="38"/>
      <c r="AD411" s="38"/>
      <c r="AE411" s="38"/>
      <c r="AT411" s="19" t="s">
        <v>152</v>
      </c>
      <c r="AU411" s="19" t="s">
        <v>88</v>
      </c>
    </row>
    <row r="412" s="13" customFormat="1">
      <c r="A412" s="13"/>
      <c r="B412" s="198"/>
      <c r="C412" s="13"/>
      <c r="D412" s="187" t="s">
        <v>204</v>
      </c>
      <c r="E412" s="199" t="s">
        <v>1</v>
      </c>
      <c r="F412" s="200" t="s">
        <v>637</v>
      </c>
      <c r="G412" s="13"/>
      <c r="H412" s="201">
        <v>12.15</v>
      </c>
      <c r="I412" s="202"/>
      <c r="J412" s="13"/>
      <c r="K412" s="13"/>
      <c r="L412" s="198"/>
      <c r="M412" s="203"/>
      <c r="N412" s="204"/>
      <c r="O412" s="204"/>
      <c r="P412" s="204"/>
      <c r="Q412" s="204"/>
      <c r="R412" s="204"/>
      <c r="S412" s="204"/>
      <c r="T412" s="205"/>
      <c r="U412" s="13"/>
      <c r="V412" s="13"/>
      <c r="W412" s="13"/>
      <c r="X412" s="13"/>
      <c r="Y412" s="13"/>
      <c r="Z412" s="13"/>
      <c r="AA412" s="13"/>
      <c r="AB412" s="13"/>
      <c r="AC412" s="13"/>
      <c r="AD412" s="13"/>
      <c r="AE412" s="13"/>
      <c r="AT412" s="199" t="s">
        <v>204</v>
      </c>
      <c r="AU412" s="199" t="s">
        <v>88</v>
      </c>
      <c r="AV412" s="13" t="s">
        <v>88</v>
      </c>
      <c r="AW412" s="13" t="s">
        <v>33</v>
      </c>
      <c r="AX412" s="13" t="s">
        <v>86</v>
      </c>
      <c r="AY412" s="199" t="s">
        <v>130</v>
      </c>
    </row>
    <row r="413" s="2" customFormat="1" ht="24.15" customHeight="1">
      <c r="A413" s="38"/>
      <c r="B413" s="172"/>
      <c r="C413" s="221" t="s">
        <v>638</v>
      </c>
      <c r="D413" s="221" t="s">
        <v>250</v>
      </c>
      <c r="E413" s="222" t="s">
        <v>440</v>
      </c>
      <c r="F413" s="223" t="s">
        <v>441</v>
      </c>
      <c r="G413" s="224" t="s">
        <v>201</v>
      </c>
      <c r="H413" s="225">
        <v>12.757999999999999</v>
      </c>
      <c r="I413" s="226"/>
      <c r="J413" s="227">
        <f>ROUND(I413*H413,2)</f>
        <v>0</v>
      </c>
      <c r="K413" s="228"/>
      <c r="L413" s="229"/>
      <c r="M413" s="230" t="s">
        <v>1</v>
      </c>
      <c r="N413" s="231" t="s">
        <v>43</v>
      </c>
      <c r="O413" s="77"/>
      <c r="P413" s="183">
        <f>O413*H413</f>
        <v>0</v>
      </c>
      <c r="Q413" s="183">
        <v>0.0011999999999999999</v>
      </c>
      <c r="R413" s="183">
        <f>Q413*H413</f>
        <v>0.015309599999999998</v>
      </c>
      <c r="S413" s="183">
        <v>0</v>
      </c>
      <c r="T413" s="184">
        <f>S413*H413</f>
        <v>0</v>
      </c>
      <c r="U413" s="38"/>
      <c r="V413" s="38"/>
      <c r="W413" s="38"/>
      <c r="X413" s="38"/>
      <c r="Y413" s="38"/>
      <c r="Z413" s="38"/>
      <c r="AA413" s="38"/>
      <c r="AB413" s="38"/>
      <c r="AC413" s="38"/>
      <c r="AD413" s="38"/>
      <c r="AE413" s="38"/>
      <c r="AR413" s="185" t="s">
        <v>476</v>
      </c>
      <c r="AT413" s="185" t="s">
        <v>250</v>
      </c>
      <c r="AU413" s="185" t="s">
        <v>88</v>
      </c>
      <c r="AY413" s="19" t="s">
        <v>130</v>
      </c>
      <c r="BE413" s="186">
        <f>IF(N413="základní",J413,0)</f>
        <v>0</v>
      </c>
      <c r="BF413" s="186">
        <f>IF(N413="snížená",J413,0)</f>
        <v>0</v>
      </c>
      <c r="BG413" s="186">
        <f>IF(N413="zákl. přenesená",J413,0)</f>
        <v>0</v>
      </c>
      <c r="BH413" s="186">
        <f>IF(N413="sníž. přenesená",J413,0)</f>
        <v>0</v>
      </c>
      <c r="BI413" s="186">
        <f>IF(N413="nulová",J413,0)</f>
        <v>0</v>
      </c>
      <c r="BJ413" s="19" t="s">
        <v>86</v>
      </c>
      <c r="BK413" s="186">
        <f>ROUND(I413*H413,2)</f>
        <v>0</v>
      </c>
      <c r="BL413" s="19" t="s">
        <v>359</v>
      </c>
      <c r="BM413" s="185" t="s">
        <v>639</v>
      </c>
    </row>
    <row r="414" s="13" customFormat="1">
      <c r="A414" s="13"/>
      <c r="B414" s="198"/>
      <c r="C414" s="13"/>
      <c r="D414" s="187" t="s">
        <v>204</v>
      </c>
      <c r="E414" s="13"/>
      <c r="F414" s="200" t="s">
        <v>640</v>
      </c>
      <c r="G414" s="13"/>
      <c r="H414" s="201">
        <v>12.757999999999999</v>
      </c>
      <c r="I414" s="202"/>
      <c r="J414" s="13"/>
      <c r="K414" s="13"/>
      <c r="L414" s="198"/>
      <c r="M414" s="203"/>
      <c r="N414" s="204"/>
      <c r="O414" s="204"/>
      <c r="P414" s="204"/>
      <c r="Q414" s="204"/>
      <c r="R414" s="204"/>
      <c r="S414" s="204"/>
      <c r="T414" s="205"/>
      <c r="U414" s="13"/>
      <c r="V414" s="13"/>
      <c r="W414" s="13"/>
      <c r="X414" s="13"/>
      <c r="Y414" s="13"/>
      <c r="Z414" s="13"/>
      <c r="AA414" s="13"/>
      <c r="AB414" s="13"/>
      <c r="AC414" s="13"/>
      <c r="AD414" s="13"/>
      <c r="AE414" s="13"/>
      <c r="AT414" s="199" t="s">
        <v>204</v>
      </c>
      <c r="AU414" s="199" t="s">
        <v>88</v>
      </c>
      <c r="AV414" s="13" t="s">
        <v>88</v>
      </c>
      <c r="AW414" s="13" t="s">
        <v>3</v>
      </c>
      <c r="AX414" s="13" t="s">
        <v>86</v>
      </c>
      <c r="AY414" s="199" t="s">
        <v>130</v>
      </c>
    </row>
    <row r="415" s="2" customFormat="1" ht="37.8" customHeight="1">
      <c r="A415" s="38"/>
      <c r="B415" s="172"/>
      <c r="C415" s="173" t="s">
        <v>641</v>
      </c>
      <c r="D415" s="173" t="s">
        <v>133</v>
      </c>
      <c r="E415" s="174" t="s">
        <v>642</v>
      </c>
      <c r="F415" s="175" t="s">
        <v>643</v>
      </c>
      <c r="G415" s="176" t="s">
        <v>201</v>
      </c>
      <c r="H415" s="177">
        <v>238.16499999999999</v>
      </c>
      <c r="I415" s="178"/>
      <c r="J415" s="179">
        <f>ROUND(I415*H415,2)</f>
        <v>0</v>
      </c>
      <c r="K415" s="180"/>
      <c r="L415" s="39"/>
      <c r="M415" s="181" t="s">
        <v>1</v>
      </c>
      <c r="N415" s="182" t="s">
        <v>43</v>
      </c>
      <c r="O415" s="77"/>
      <c r="P415" s="183">
        <f>O415*H415</f>
        <v>0</v>
      </c>
      <c r="Q415" s="183">
        <v>0</v>
      </c>
      <c r="R415" s="183">
        <f>Q415*H415</f>
        <v>0</v>
      </c>
      <c r="S415" s="183">
        <v>0</v>
      </c>
      <c r="T415" s="184">
        <f>S415*H415</f>
        <v>0</v>
      </c>
      <c r="U415" s="38"/>
      <c r="V415" s="38"/>
      <c r="W415" s="38"/>
      <c r="X415" s="38"/>
      <c r="Y415" s="38"/>
      <c r="Z415" s="38"/>
      <c r="AA415" s="38"/>
      <c r="AB415" s="38"/>
      <c r="AC415" s="38"/>
      <c r="AD415" s="38"/>
      <c r="AE415" s="38"/>
      <c r="AR415" s="185" t="s">
        <v>359</v>
      </c>
      <c r="AT415" s="185" t="s">
        <v>133</v>
      </c>
      <c r="AU415" s="185" t="s">
        <v>88</v>
      </c>
      <c r="AY415" s="19" t="s">
        <v>130</v>
      </c>
      <c r="BE415" s="186">
        <f>IF(N415="základní",J415,0)</f>
        <v>0</v>
      </c>
      <c r="BF415" s="186">
        <f>IF(N415="snížená",J415,0)</f>
        <v>0</v>
      </c>
      <c r="BG415" s="186">
        <f>IF(N415="zákl. přenesená",J415,0)</f>
        <v>0</v>
      </c>
      <c r="BH415" s="186">
        <f>IF(N415="sníž. přenesená",J415,0)</f>
        <v>0</v>
      </c>
      <c r="BI415" s="186">
        <f>IF(N415="nulová",J415,0)</f>
        <v>0</v>
      </c>
      <c r="BJ415" s="19" t="s">
        <v>86</v>
      </c>
      <c r="BK415" s="186">
        <f>ROUND(I415*H415,2)</f>
        <v>0</v>
      </c>
      <c r="BL415" s="19" t="s">
        <v>359</v>
      </c>
      <c r="BM415" s="185" t="s">
        <v>644</v>
      </c>
    </row>
    <row r="416" s="2" customFormat="1" ht="24.15" customHeight="1">
      <c r="A416" s="38"/>
      <c r="B416" s="172"/>
      <c r="C416" s="221" t="s">
        <v>645</v>
      </c>
      <c r="D416" s="221" t="s">
        <v>250</v>
      </c>
      <c r="E416" s="222" t="s">
        <v>646</v>
      </c>
      <c r="F416" s="223" t="s">
        <v>647</v>
      </c>
      <c r="G416" s="224" t="s">
        <v>201</v>
      </c>
      <c r="H416" s="225">
        <v>269.12599999999998</v>
      </c>
      <c r="I416" s="226"/>
      <c r="J416" s="227">
        <f>ROUND(I416*H416,2)</f>
        <v>0</v>
      </c>
      <c r="K416" s="228"/>
      <c r="L416" s="229"/>
      <c r="M416" s="230" t="s">
        <v>1</v>
      </c>
      <c r="N416" s="231" t="s">
        <v>43</v>
      </c>
      <c r="O416" s="77"/>
      <c r="P416" s="183">
        <f>O416*H416</f>
        <v>0</v>
      </c>
      <c r="Q416" s="183">
        <v>0.0070000000000000001</v>
      </c>
      <c r="R416" s="183">
        <f>Q416*H416</f>
        <v>1.8838819999999998</v>
      </c>
      <c r="S416" s="183">
        <v>0</v>
      </c>
      <c r="T416" s="184">
        <f>S416*H416</f>
        <v>0</v>
      </c>
      <c r="U416" s="38"/>
      <c r="V416" s="38"/>
      <c r="W416" s="38"/>
      <c r="X416" s="38"/>
      <c r="Y416" s="38"/>
      <c r="Z416" s="38"/>
      <c r="AA416" s="38"/>
      <c r="AB416" s="38"/>
      <c r="AC416" s="38"/>
      <c r="AD416" s="38"/>
      <c r="AE416" s="38"/>
      <c r="AR416" s="185" t="s">
        <v>476</v>
      </c>
      <c r="AT416" s="185" t="s">
        <v>250</v>
      </c>
      <c r="AU416" s="185" t="s">
        <v>88</v>
      </c>
      <c r="AY416" s="19" t="s">
        <v>130</v>
      </c>
      <c r="BE416" s="186">
        <f>IF(N416="základní",J416,0)</f>
        <v>0</v>
      </c>
      <c r="BF416" s="186">
        <f>IF(N416="snížená",J416,0)</f>
        <v>0</v>
      </c>
      <c r="BG416" s="186">
        <f>IF(N416="zákl. přenesená",J416,0)</f>
        <v>0</v>
      </c>
      <c r="BH416" s="186">
        <f>IF(N416="sníž. přenesená",J416,0)</f>
        <v>0</v>
      </c>
      <c r="BI416" s="186">
        <f>IF(N416="nulová",J416,0)</f>
        <v>0</v>
      </c>
      <c r="BJ416" s="19" t="s">
        <v>86</v>
      </c>
      <c r="BK416" s="186">
        <f>ROUND(I416*H416,2)</f>
        <v>0</v>
      </c>
      <c r="BL416" s="19" t="s">
        <v>359</v>
      </c>
      <c r="BM416" s="185" t="s">
        <v>648</v>
      </c>
    </row>
    <row r="417" s="2" customFormat="1">
      <c r="A417" s="38"/>
      <c r="B417" s="39"/>
      <c r="C417" s="38"/>
      <c r="D417" s="187" t="s">
        <v>152</v>
      </c>
      <c r="E417" s="38"/>
      <c r="F417" s="188" t="s">
        <v>649</v>
      </c>
      <c r="G417" s="38"/>
      <c r="H417" s="38"/>
      <c r="I417" s="189"/>
      <c r="J417" s="38"/>
      <c r="K417" s="38"/>
      <c r="L417" s="39"/>
      <c r="M417" s="190"/>
      <c r="N417" s="191"/>
      <c r="O417" s="77"/>
      <c r="P417" s="77"/>
      <c r="Q417" s="77"/>
      <c r="R417" s="77"/>
      <c r="S417" s="77"/>
      <c r="T417" s="78"/>
      <c r="U417" s="38"/>
      <c r="V417" s="38"/>
      <c r="W417" s="38"/>
      <c r="X417" s="38"/>
      <c r="Y417" s="38"/>
      <c r="Z417" s="38"/>
      <c r="AA417" s="38"/>
      <c r="AB417" s="38"/>
      <c r="AC417" s="38"/>
      <c r="AD417" s="38"/>
      <c r="AE417" s="38"/>
      <c r="AT417" s="19" t="s">
        <v>152</v>
      </c>
      <c r="AU417" s="19" t="s">
        <v>88</v>
      </c>
    </row>
    <row r="418" s="13" customFormat="1">
      <c r="A418" s="13"/>
      <c r="B418" s="198"/>
      <c r="C418" s="13"/>
      <c r="D418" s="187" t="s">
        <v>204</v>
      </c>
      <c r="E418" s="199" t="s">
        <v>1</v>
      </c>
      <c r="F418" s="200" t="s">
        <v>650</v>
      </c>
      <c r="G418" s="13"/>
      <c r="H418" s="201">
        <v>238.16499999999999</v>
      </c>
      <c r="I418" s="202"/>
      <c r="J418" s="13"/>
      <c r="K418" s="13"/>
      <c r="L418" s="198"/>
      <c r="M418" s="203"/>
      <c r="N418" s="204"/>
      <c r="O418" s="204"/>
      <c r="P418" s="204"/>
      <c r="Q418" s="204"/>
      <c r="R418" s="204"/>
      <c r="S418" s="204"/>
      <c r="T418" s="205"/>
      <c r="U418" s="13"/>
      <c r="V418" s="13"/>
      <c r="W418" s="13"/>
      <c r="X418" s="13"/>
      <c r="Y418" s="13"/>
      <c r="Z418" s="13"/>
      <c r="AA418" s="13"/>
      <c r="AB418" s="13"/>
      <c r="AC418" s="13"/>
      <c r="AD418" s="13"/>
      <c r="AE418" s="13"/>
      <c r="AT418" s="199" t="s">
        <v>204</v>
      </c>
      <c r="AU418" s="199" t="s">
        <v>88</v>
      </c>
      <c r="AV418" s="13" t="s">
        <v>88</v>
      </c>
      <c r="AW418" s="13" t="s">
        <v>33</v>
      </c>
      <c r="AX418" s="13" t="s">
        <v>78</v>
      </c>
      <c r="AY418" s="199" t="s">
        <v>130</v>
      </c>
    </row>
    <row r="419" s="14" customFormat="1">
      <c r="A419" s="14"/>
      <c r="B419" s="206"/>
      <c r="C419" s="14"/>
      <c r="D419" s="187" t="s">
        <v>204</v>
      </c>
      <c r="E419" s="207" t="s">
        <v>1</v>
      </c>
      <c r="F419" s="208" t="s">
        <v>206</v>
      </c>
      <c r="G419" s="14"/>
      <c r="H419" s="209">
        <v>238.16499999999999</v>
      </c>
      <c r="I419" s="210"/>
      <c r="J419" s="14"/>
      <c r="K419" s="14"/>
      <c r="L419" s="206"/>
      <c r="M419" s="211"/>
      <c r="N419" s="212"/>
      <c r="O419" s="212"/>
      <c r="P419" s="212"/>
      <c r="Q419" s="212"/>
      <c r="R419" s="212"/>
      <c r="S419" s="212"/>
      <c r="T419" s="213"/>
      <c r="U419" s="14"/>
      <c r="V419" s="14"/>
      <c r="W419" s="14"/>
      <c r="X419" s="14"/>
      <c r="Y419" s="14"/>
      <c r="Z419" s="14"/>
      <c r="AA419" s="14"/>
      <c r="AB419" s="14"/>
      <c r="AC419" s="14"/>
      <c r="AD419" s="14"/>
      <c r="AE419" s="14"/>
      <c r="AT419" s="207" t="s">
        <v>204</v>
      </c>
      <c r="AU419" s="207" t="s">
        <v>88</v>
      </c>
      <c r="AV419" s="14" t="s">
        <v>149</v>
      </c>
      <c r="AW419" s="14" t="s">
        <v>33</v>
      </c>
      <c r="AX419" s="14" t="s">
        <v>78</v>
      </c>
      <c r="AY419" s="207" t="s">
        <v>130</v>
      </c>
    </row>
    <row r="420" s="13" customFormat="1">
      <c r="A420" s="13"/>
      <c r="B420" s="198"/>
      <c r="C420" s="13"/>
      <c r="D420" s="187" t="s">
        <v>204</v>
      </c>
      <c r="E420" s="199" t="s">
        <v>1</v>
      </c>
      <c r="F420" s="200" t="s">
        <v>651</v>
      </c>
      <c r="G420" s="13"/>
      <c r="H420" s="201">
        <v>269.12599999999998</v>
      </c>
      <c r="I420" s="202"/>
      <c r="J420" s="13"/>
      <c r="K420" s="13"/>
      <c r="L420" s="198"/>
      <c r="M420" s="203"/>
      <c r="N420" s="204"/>
      <c r="O420" s="204"/>
      <c r="P420" s="204"/>
      <c r="Q420" s="204"/>
      <c r="R420" s="204"/>
      <c r="S420" s="204"/>
      <c r="T420" s="205"/>
      <c r="U420" s="13"/>
      <c r="V420" s="13"/>
      <c r="W420" s="13"/>
      <c r="X420" s="13"/>
      <c r="Y420" s="13"/>
      <c r="Z420" s="13"/>
      <c r="AA420" s="13"/>
      <c r="AB420" s="13"/>
      <c r="AC420" s="13"/>
      <c r="AD420" s="13"/>
      <c r="AE420" s="13"/>
      <c r="AT420" s="199" t="s">
        <v>204</v>
      </c>
      <c r="AU420" s="199" t="s">
        <v>88</v>
      </c>
      <c r="AV420" s="13" t="s">
        <v>88</v>
      </c>
      <c r="AW420" s="13" t="s">
        <v>33</v>
      </c>
      <c r="AX420" s="13" t="s">
        <v>86</v>
      </c>
      <c r="AY420" s="199" t="s">
        <v>130</v>
      </c>
    </row>
    <row r="421" s="2" customFormat="1" ht="24.15" customHeight="1">
      <c r="A421" s="38"/>
      <c r="B421" s="172"/>
      <c r="C421" s="173" t="s">
        <v>652</v>
      </c>
      <c r="D421" s="173" t="s">
        <v>133</v>
      </c>
      <c r="E421" s="174" t="s">
        <v>653</v>
      </c>
      <c r="F421" s="175" t="s">
        <v>654</v>
      </c>
      <c r="G421" s="176" t="s">
        <v>240</v>
      </c>
      <c r="H421" s="177">
        <v>1.8839999999999999</v>
      </c>
      <c r="I421" s="178"/>
      <c r="J421" s="179">
        <f>ROUND(I421*H421,2)</f>
        <v>0</v>
      </c>
      <c r="K421" s="180"/>
      <c r="L421" s="39"/>
      <c r="M421" s="181" t="s">
        <v>1</v>
      </c>
      <c r="N421" s="182" t="s">
        <v>43</v>
      </c>
      <c r="O421" s="77"/>
      <c r="P421" s="183">
        <f>O421*H421</f>
        <v>0</v>
      </c>
      <c r="Q421" s="183">
        <v>0</v>
      </c>
      <c r="R421" s="183">
        <f>Q421*H421</f>
        <v>0</v>
      </c>
      <c r="S421" s="183">
        <v>0</v>
      </c>
      <c r="T421" s="184">
        <f>S421*H421</f>
        <v>0</v>
      </c>
      <c r="U421" s="38"/>
      <c r="V421" s="38"/>
      <c r="W421" s="38"/>
      <c r="X421" s="38"/>
      <c r="Y421" s="38"/>
      <c r="Z421" s="38"/>
      <c r="AA421" s="38"/>
      <c r="AB421" s="38"/>
      <c r="AC421" s="38"/>
      <c r="AD421" s="38"/>
      <c r="AE421" s="38"/>
      <c r="AR421" s="185" t="s">
        <v>359</v>
      </c>
      <c r="AT421" s="185" t="s">
        <v>133</v>
      </c>
      <c r="AU421" s="185" t="s">
        <v>88</v>
      </c>
      <c r="AY421" s="19" t="s">
        <v>130</v>
      </c>
      <c r="BE421" s="186">
        <f>IF(N421="základní",J421,0)</f>
        <v>0</v>
      </c>
      <c r="BF421" s="186">
        <f>IF(N421="snížená",J421,0)</f>
        <v>0</v>
      </c>
      <c r="BG421" s="186">
        <f>IF(N421="zákl. přenesená",J421,0)</f>
        <v>0</v>
      </c>
      <c r="BH421" s="186">
        <f>IF(N421="sníž. přenesená",J421,0)</f>
        <v>0</v>
      </c>
      <c r="BI421" s="186">
        <f>IF(N421="nulová",J421,0)</f>
        <v>0</v>
      </c>
      <c r="BJ421" s="19" t="s">
        <v>86</v>
      </c>
      <c r="BK421" s="186">
        <f>ROUND(I421*H421,2)</f>
        <v>0</v>
      </c>
      <c r="BL421" s="19" t="s">
        <v>359</v>
      </c>
      <c r="BM421" s="185" t="s">
        <v>655</v>
      </c>
    </row>
    <row r="422" s="12" customFormat="1" ht="22.8" customHeight="1">
      <c r="A422" s="12"/>
      <c r="B422" s="159"/>
      <c r="C422" s="12"/>
      <c r="D422" s="160" t="s">
        <v>77</v>
      </c>
      <c r="E422" s="170" t="s">
        <v>656</v>
      </c>
      <c r="F422" s="170" t="s">
        <v>657</v>
      </c>
      <c r="G422" s="12"/>
      <c r="H422" s="12"/>
      <c r="I422" s="162"/>
      <c r="J422" s="171">
        <f>BK422</f>
        <v>0</v>
      </c>
      <c r="K422" s="12"/>
      <c r="L422" s="159"/>
      <c r="M422" s="164"/>
      <c r="N422" s="165"/>
      <c r="O422" s="165"/>
      <c r="P422" s="166">
        <f>SUM(P423:P428)</f>
        <v>0</v>
      </c>
      <c r="Q422" s="165"/>
      <c r="R422" s="166">
        <f>SUM(R423:R428)</f>
        <v>0.0045599999999999998</v>
      </c>
      <c r="S422" s="165"/>
      <c r="T422" s="167">
        <f>SUM(T423:T428)</f>
        <v>0</v>
      </c>
      <c r="U422" s="12"/>
      <c r="V422" s="12"/>
      <c r="W422" s="12"/>
      <c r="X422" s="12"/>
      <c r="Y422" s="12"/>
      <c r="Z422" s="12"/>
      <c r="AA422" s="12"/>
      <c r="AB422" s="12"/>
      <c r="AC422" s="12"/>
      <c r="AD422" s="12"/>
      <c r="AE422" s="12"/>
      <c r="AR422" s="160" t="s">
        <v>88</v>
      </c>
      <c r="AT422" s="168" t="s">
        <v>77</v>
      </c>
      <c r="AU422" s="168" t="s">
        <v>86</v>
      </c>
      <c r="AY422" s="160" t="s">
        <v>130</v>
      </c>
      <c r="BK422" s="169">
        <f>SUM(BK423:BK428)</f>
        <v>0</v>
      </c>
    </row>
    <row r="423" s="2" customFormat="1" ht="24.15" customHeight="1">
      <c r="A423" s="38"/>
      <c r="B423" s="172"/>
      <c r="C423" s="173" t="s">
        <v>658</v>
      </c>
      <c r="D423" s="173" t="s">
        <v>133</v>
      </c>
      <c r="E423" s="174" t="s">
        <v>659</v>
      </c>
      <c r="F423" s="175" t="s">
        <v>660</v>
      </c>
      <c r="G423" s="176" t="s">
        <v>209</v>
      </c>
      <c r="H423" s="177">
        <v>1</v>
      </c>
      <c r="I423" s="178"/>
      <c r="J423" s="179">
        <f>ROUND(I423*H423,2)</f>
        <v>0</v>
      </c>
      <c r="K423" s="180"/>
      <c r="L423" s="39"/>
      <c r="M423" s="181" t="s">
        <v>1</v>
      </c>
      <c r="N423" s="182" t="s">
        <v>43</v>
      </c>
      <c r="O423" s="77"/>
      <c r="P423" s="183">
        <f>O423*H423</f>
        <v>0</v>
      </c>
      <c r="Q423" s="183">
        <v>0.0015200000000000001</v>
      </c>
      <c r="R423" s="183">
        <f>Q423*H423</f>
        <v>0.0015200000000000001</v>
      </c>
      <c r="S423" s="183">
        <v>0</v>
      </c>
      <c r="T423" s="184">
        <f>S423*H423</f>
        <v>0</v>
      </c>
      <c r="U423" s="38"/>
      <c r="V423" s="38"/>
      <c r="W423" s="38"/>
      <c r="X423" s="38"/>
      <c r="Y423" s="38"/>
      <c r="Z423" s="38"/>
      <c r="AA423" s="38"/>
      <c r="AB423" s="38"/>
      <c r="AC423" s="38"/>
      <c r="AD423" s="38"/>
      <c r="AE423" s="38"/>
      <c r="AR423" s="185" t="s">
        <v>359</v>
      </c>
      <c r="AT423" s="185" t="s">
        <v>133</v>
      </c>
      <c r="AU423" s="185" t="s">
        <v>88</v>
      </c>
      <c r="AY423" s="19" t="s">
        <v>130</v>
      </c>
      <c r="BE423" s="186">
        <f>IF(N423="základní",J423,0)</f>
        <v>0</v>
      </c>
      <c r="BF423" s="186">
        <f>IF(N423="snížená",J423,0)</f>
        <v>0</v>
      </c>
      <c r="BG423" s="186">
        <f>IF(N423="zákl. přenesená",J423,0)</f>
        <v>0</v>
      </c>
      <c r="BH423" s="186">
        <f>IF(N423="sníž. přenesená",J423,0)</f>
        <v>0</v>
      </c>
      <c r="BI423" s="186">
        <f>IF(N423="nulová",J423,0)</f>
        <v>0</v>
      </c>
      <c r="BJ423" s="19" t="s">
        <v>86</v>
      </c>
      <c r="BK423" s="186">
        <f>ROUND(I423*H423,2)</f>
        <v>0</v>
      </c>
      <c r="BL423" s="19" t="s">
        <v>359</v>
      </c>
      <c r="BM423" s="185" t="s">
        <v>661</v>
      </c>
    </row>
    <row r="424" s="2" customFormat="1">
      <c r="A424" s="38"/>
      <c r="B424" s="39"/>
      <c r="C424" s="38"/>
      <c r="D424" s="187" t="s">
        <v>152</v>
      </c>
      <c r="E424" s="38"/>
      <c r="F424" s="188" t="s">
        <v>662</v>
      </c>
      <c r="G424" s="38"/>
      <c r="H424" s="38"/>
      <c r="I424" s="189"/>
      <c r="J424" s="38"/>
      <c r="K424" s="38"/>
      <c r="L424" s="39"/>
      <c r="M424" s="190"/>
      <c r="N424" s="191"/>
      <c r="O424" s="77"/>
      <c r="P424" s="77"/>
      <c r="Q424" s="77"/>
      <c r="R424" s="77"/>
      <c r="S424" s="77"/>
      <c r="T424" s="78"/>
      <c r="U424" s="38"/>
      <c r="V424" s="38"/>
      <c r="W424" s="38"/>
      <c r="X424" s="38"/>
      <c r="Y424" s="38"/>
      <c r="Z424" s="38"/>
      <c r="AA424" s="38"/>
      <c r="AB424" s="38"/>
      <c r="AC424" s="38"/>
      <c r="AD424" s="38"/>
      <c r="AE424" s="38"/>
      <c r="AT424" s="19" t="s">
        <v>152</v>
      </c>
      <c r="AU424" s="19" t="s">
        <v>88</v>
      </c>
    </row>
    <row r="425" s="2" customFormat="1" ht="21.75" customHeight="1">
      <c r="A425" s="38"/>
      <c r="B425" s="172"/>
      <c r="C425" s="221" t="s">
        <v>663</v>
      </c>
      <c r="D425" s="221" t="s">
        <v>250</v>
      </c>
      <c r="E425" s="222" t="s">
        <v>664</v>
      </c>
      <c r="F425" s="223" t="s">
        <v>665</v>
      </c>
      <c r="G425" s="224" t="s">
        <v>209</v>
      </c>
      <c r="H425" s="225">
        <v>1</v>
      </c>
      <c r="I425" s="226"/>
      <c r="J425" s="227">
        <f>ROUND(I425*H425,2)</f>
        <v>0</v>
      </c>
      <c r="K425" s="228"/>
      <c r="L425" s="229"/>
      <c r="M425" s="230" t="s">
        <v>1</v>
      </c>
      <c r="N425" s="231" t="s">
        <v>43</v>
      </c>
      <c r="O425" s="77"/>
      <c r="P425" s="183">
        <f>O425*H425</f>
        <v>0</v>
      </c>
      <c r="Q425" s="183">
        <v>0.0015200000000000001</v>
      </c>
      <c r="R425" s="183">
        <f>Q425*H425</f>
        <v>0.0015200000000000001</v>
      </c>
      <c r="S425" s="183">
        <v>0</v>
      </c>
      <c r="T425" s="184">
        <f>S425*H425</f>
        <v>0</v>
      </c>
      <c r="U425" s="38"/>
      <c r="V425" s="38"/>
      <c r="W425" s="38"/>
      <c r="X425" s="38"/>
      <c r="Y425" s="38"/>
      <c r="Z425" s="38"/>
      <c r="AA425" s="38"/>
      <c r="AB425" s="38"/>
      <c r="AC425" s="38"/>
      <c r="AD425" s="38"/>
      <c r="AE425" s="38"/>
      <c r="AR425" s="185" t="s">
        <v>476</v>
      </c>
      <c r="AT425" s="185" t="s">
        <v>250</v>
      </c>
      <c r="AU425" s="185" t="s">
        <v>88</v>
      </c>
      <c r="AY425" s="19" t="s">
        <v>130</v>
      </c>
      <c r="BE425" s="186">
        <f>IF(N425="základní",J425,0)</f>
        <v>0</v>
      </c>
      <c r="BF425" s="186">
        <f>IF(N425="snížená",J425,0)</f>
        <v>0</v>
      </c>
      <c r="BG425" s="186">
        <f>IF(N425="zákl. přenesená",J425,0)</f>
        <v>0</v>
      </c>
      <c r="BH425" s="186">
        <f>IF(N425="sníž. přenesená",J425,0)</f>
        <v>0</v>
      </c>
      <c r="BI425" s="186">
        <f>IF(N425="nulová",J425,0)</f>
        <v>0</v>
      </c>
      <c r="BJ425" s="19" t="s">
        <v>86</v>
      </c>
      <c r="BK425" s="186">
        <f>ROUND(I425*H425,2)</f>
        <v>0</v>
      </c>
      <c r="BL425" s="19" t="s">
        <v>359</v>
      </c>
      <c r="BM425" s="185" t="s">
        <v>666</v>
      </c>
    </row>
    <row r="426" s="2" customFormat="1">
      <c r="A426" s="38"/>
      <c r="B426" s="39"/>
      <c r="C426" s="38"/>
      <c r="D426" s="187" t="s">
        <v>152</v>
      </c>
      <c r="E426" s="38"/>
      <c r="F426" s="188" t="s">
        <v>667</v>
      </c>
      <c r="G426" s="38"/>
      <c r="H426" s="38"/>
      <c r="I426" s="189"/>
      <c r="J426" s="38"/>
      <c r="K426" s="38"/>
      <c r="L426" s="39"/>
      <c r="M426" s="190"/>
      <c r="N426" s="191"/>
      <c r="O426" s="77"/>
      <c r="P426" s="77"/>
      <c r="Q426" s="77"/>
      <c r="R426" s="77"/>
      <c r="S426" s="77"/>
      <c r="T426" s="78"/>
      <c r="U426" s="38"/>
      <c r="V426" s="38"/>
      <c r="W426" s="38"/>
      <c r="X426" s="38"/>
      <c r="Y426" s="38"/>
      <c r="Z426" s="38"/>
      <c r="AA426" s="38"/>
      <c r="AB426" s="38"/>
      <c r="AC426" s="38"/>
      <c r="AD426" s="38"/>
      <c r="AE426" s="38"/>
      <c r="AT426" s="19" t="s">
        <v>152</v>
      </c>
      <c r="AU426" s="19" t="s">
        <v>88</v>
      </c>
    </row>
    <row r="427" s="2" customFormat="1" ht="24.15" customHeight="1">
      <c r="A427" s="38"/>
      <c r="B427" s="172"/>
      <c r="C427" s="173" t="s">
        <v>668</v>
      </c>
      <c r="D427" s="173" t="s">
        <v>133</v>
      </c>
      <c r="E427" s="174" t="s">
        <v>669</v>
      </c>
      <c r="F427" s="175" t="s">
        <v>670</v>
      </c>
      <c r="G427" s="176" t="s">
        <v>209</v>
      </c>
      <c r="H427" s="177">
        <v>1</v>
      </c>
      <c r="I427" s="178"/>
      <c r="J427" s="179">
        <f>ROUND(I427*H427,2)</f>
        <v>0</v>
      </c>
      <c r="K427" s="180"/>
      <c r="L427" s="39"/>
      <c r="M427" s="181" t="s">
        <v>1</v>
      </c>
      <c r="N427" s="182" t="s">
        <v>43</v>
      </c>
      <c r="O427" s="77"/>
      <c r="P427" s="183">
        <f>O427*H427</f>
        <v>0</v>
      </c>
      <c r="Q427" s="183">
        <v>0.0015200000000000001</v>
      </c>
      <c r="R427" s="183">
        <f>Q427*H427</f>
        <v>0.0015200000000000001</v>
      </c>
      <c r="S427" s="183">
        <v>0</v>
      </c>
      <c r="T427" s="184">
        <f>S427*H427</f>
        <v>0</v>
      </c>
      <c r="U427" s="38"/>
      <c r="V427" s="38"/>
      <c r="W427" s="38"/>
      <c r="X427" s="38"/>
      <c r="Y427" s="38"/>
      <c r="Z427" s="38"/>
      <c r="AA427" s="38"/>
      <c r="AB427" s="38"/>
      <c r="AC427" s="38"/>
      <c r="AD427" s="38"/>
      <c r="AE427" s="38"/>
      <c r="AR427" s="185" t="s">
        <v>359</v>
      </c>
      <c r="AT427" s="185" t="s">
        <v>133</v>
      </c>
      <c r="AU427" s="185" t="s">
        <v>88</v>
      </c>
      <c r="AY427" s="19" t="s">
        <v>130</v>
      </c>
      <c r="BE427" s="186">
        <f>IF(N427="základní",J427,0)</f>
        <v>0</v>
      </c>
      <c r="BF427" s="186">
        <f>IF(N427="snížená",J427,0)</f>
        <v>0</v>
      </c>
      <c r="BG427" s="186">
        <f>IF(N427="zákl. přenesená",J427,0)</f>
        <v>0</v>
      </c>
      <c r="BH427" s="186">
        <f>IF(N427="sníž. přenesená",J427,0)</f>
        <v>0</v>
      </c>
      <c r="BI427" s="186">
        <f>IF(N427="nulová",J427,0)</f>
        <v>0</v>
      </c>
      <c r="BJ427" s="19" t="s">
        <v>86</v>
      </c>
      <c r="BK427" s="186">
        <f>ROUND(I427*H427,2)</f>
        <v>0</v>
      </c>
      <c r="BL427" s="19" t="s">
        <v>359</v>
      </c>
      <c r="BM427" s="185" t="s">
        <v>671</v>
      </c>
    </row>
    <row r="428" s="2" customFormat="1">
      <c r="A428" s="38"/>
      <c r="B428" s="39"/>
      <c r="C428" s="38"/>
      <c r="D428" s="187" t="s">
        <v>152</v>
      </c>
      <c r="E428" s="38"/>
      <c r="F428" s="188" t="s">
        <v>672</v>
      </c>
      <c r="G428" s="38"/>
      <c r="H428" s="38"/>
      <c r="I428" s="189"/>
      <c r="J428" s="38"/>
      <c r="K428" s="38"/>
      <c r="L428" s="39"/>
      <c r="M428" s="190"/>
      <c r="N428" s="191"/>
      <c r="O428" s="77"/>
      <c r="P428" s="77"/>
      <c r="Q428" s="77"/>
      <c r="R428" s="77"/>
      <c r="S428" s="77"/>
      <c r="T428" s="78"/>
      <c r="U428" s="38"/>
      <c r="V428" s="38"/>
      <c r="W428" s="38"/>
      <c r="X428" s="38"/>
      <c r="Y428" s="38"/>
      <c r="Z428" s="38"/>
      <c r="AA428" s="38"/>
      <c r="AB428" s="38"/>
      <c r="AC428" s="38"/>
      <c r="AD428" s="38"/>
      <c r="AE428" s="38"/>
      <c r="AT428" s="19" t="s">
        <v>152</v>
      </c>
      <c r="AU428" s="19" t="s">
        <v>88</v>
      </c>
    </row>
    <row r="429" s="12" customFormat="1" ht="22.8" customHeight="1">
      <c r="A429" s="12"/>
      <c r="B429" s="159"/>
      <c r="C429" s="12"/>
      <c r="D429" s="160" t="s">
        <v>77</v>
      </c>
      <c r="E429" s="170" t="s">
        <v>673</v>
      </c>
      <c r="F429" s="170" t="s">
        <v>674</v>
      </c>
      <c r="G429" s="12"/>
      <c r="H429" s="12"/>
      <c r="I429" s="162"/>
      <c r="J429" s="171">
        <f>BK429</f>
        <v>0</v>
      </c>
      <c r="K429" s="12"/>
      <c r="L429" s="159"/>
      <c r="M429" s="164"/>
      <c r="N429" s="165"/>
      <c r="O429" s="165"/>
      <c r="P429" s="166">
        <f>SUM(P430:P431)</f>
        <v>0</v>
      </c>
      <c r="Q429" s="165"/>
      <c r="R429" s="166">
        <f>SUM(R430:R431)</f>
        <v>0</v>
      </c>
      <c r="S429" s="165"/>
      <c r="T429" s="167">
        <f>SUM(T430:T431)</f>
        <v>0</v>
      </c>
      <c r="U429" s="12"/>
      <c r="V429" s="12"/>
      <c r="W429" s="12"/>
      <c r="X429" s="12"/>
      <c r="Y429" s="12"/>
      <c r="Z429" s="12"/>
      <c r="AA429" s="12"/>
      <c r="AB429" s="12"/>
      <c r="AC429" s="12"/>
      <c r="AD429" s="12"/>
      <c r="AE429" s="12"/>
      <c r="AR429" s="160" t="s">
        <v>88</v>
      </c>
      <c r="AT429" s="168" t="s">
        <v>77</v>
      </c>
      <c r="AU429" s="168" t="s">
        <v>86</v>
      </c>
      <c r="AY429" s="160" t="s">
        <v>130</v>
      </c>
      <c r="BK429" s="169">
        <f>SUM(BK430:BK431)</f>
        <v>0</v>
      </c>
    </row>
    <row r="430" s="2" customFormat="1" ht="24.15" customHeight="1">
      <c r="A430" s="38"/>
      <c r="B430" s="172"/>
      <c r="C430" s="173" t="s">
        <v>675</v>
      </c>
      <c r="D430" s="173" t="s">
        <v>133</v>
      </c>
      <c r="E430" s="174" t="s">
        <v>676</v>
      </c>
      <c r="F430" s="175" t="s">
        <v>677</v>
      </c>
      <c r="G430" s="176" t="s">
        <v>247</v>
      </c>
      <c r="H430" s="177">
        <v>35.75</v>
      </c>
      <c r="I430" s="178"/>
      <c r="J430" s="179">
        <f>ROUND(I430*H430,2)</f>
        <v>0</v>
      </c>
      <c r="K430" s="180"/>
      <c r="L430" s="39"/>
      <c r="M430" s="181" t="s">
        <v>1</v>
      </c>
      <c r="N430" s="182" t="s">
        <v>43</v>
      </c>
      <c r="O430" s="77"/>
      <c r="P430" s="183">
        <f>O430*H430</f>
        <v>0</v>
      </c>
      <c r="Q430" s="183">
        <v>0</v>
      </c>
      <c r="R430" s="183">
        <f>Q430*H430</f>
        <v>0</v>
      </c>
      <c r="S430" s="183">
        <v>0</v>
      </c>
      <c r="T430" s="184">
        <f>S430*H430</f>
        <v>0</v>
      </c>
      <c r="U430" s="38"/>
      <c r="V430" s="38"/>
      <c r="W430" s="38"/>
      <c r="X430" s="38"/>
      <c r="Y430" s="38"/>
      <c r="Z430" s="38"/>
      <c r="AA430" s="38"/>
      <c r="AB430" s="38"/>
      <c r="AC430" s="38"/>
      <c r="AD430" s="38"/>
      <c r="AE430" s="38"/>
      <c r="AR430" s="185" t="s">
        <v>359</v>
      </c>
      <c r="AT430" s="185" t="s">
        <v>133</v>
      </c>
      <c r="AU430" s="185" t="s">
        <v>88</v>
      </c>
      <c r="AY430" s="19" t="s">
        <v>130</v>
      </c>
      <c r="BE430" s="186">
        <f>IF(N430="základní",J430,0)</f>
        <v>0</v>
      </c>
      <c r="BF430" s="186">
        <f>IF(N430="snížená",J430,0)</f>
        <v>0</v>
      </c>
      <c r="BG430" s="186">
        <f>IF(N430="zákl. přenesená",J430,0)</f>
        <v>0</v>
      </c>
      <c r="BH430" s="186">
        <f>IF(N430="sníž. přenesená",J430,0)</f>
        <v>0</v>
      </c>
      <c r="BI430" s="186">
        <f>IF(N430="nulová",J430,0)</f>
        <v>0</v>
      </c>
      <c r="BJ430" s="19" t="s">
        <v>86</v>
      </c>
      <c r="BK430" s="186">
        <f>ROUND(I430*H430,2)</f>
        <v>0</v>
      </c>
      <c r="BL430" s="19" t="s">
        <v>359</v>
      </c>
      <c r="BM430" s="185" t="s">
        <v>678</v>
      </c>
    </row>
    <row r="431" s="2" customFormat="1">
      <c r="A431" s="38"/>
      <c r="B431" s="39"/>
      <c r="C431" s="38"/>
      <c r="D431" s="187" t="s">
        <v>152</v>
      </c>
      <c r="E431" s="38"/>
      <c r="F431" s="188" t="s">
        <v>679</v>
      </c>
      <c r="G431" s="38"/>
      <c r="H431" s="38"/>
      <c r="I431" s="189"/>
      <c r="J431" s="38"/>
      <c r="K431" s="38"/>
      <c r="L431" s="39"/>
      <c r="M431" s="190"/>
      <c r="N431" s="191"/>
      <c r="O431" s="77"/>
      <c r="P431" s="77"/>
      <c r="Q431" s="77"/>
      <c r="R431" s="77"/>
      <c r="S431" s="77"/>
      <c r="T431" s="78"/>
      <c r="U431" s="38"/>
      <c r="V431" s="38"/>
      <c r="W431" s="38"/>
      <c r="X431" s="38"/>
      <c r="Y431" s="38"/>
      <c r="Z431" s="38"/>
      <c r="AA431" s="38"/>
      <c r="AB431" s="38"/>
      <c r="AC431" s="38"/>
      <c r="AD431" s="38"/>
      <c r="AE431" s="38"/>
      <c r="AT431" s="19" t="s">
        <v>152</v>
      </c>
      <c r="AU431" s="19" t="s">
        <v>88</v>
      </c>
    </row>
    <row r="432" s="12" customFormat="1" ht="22.8" customHeight="1">
      <c r="A432" s="12"/>
      <c r="B432" s="159"/>
      <c r="C432" s="12"/>
      <c r="D432" s="160" t="s">
        <v>77</v>
      </c>
      <c r="E432" s="170" t="s">
        <v>680</v>
      </c>
      <c r="F432" s="170" t="s">
        <v>681</v>
      </c>
      <c r="G432" s="12"/>
      <c r="H432" s="12"/>
      <c r="I432" s="162"/>
      <c r="J432" s="171">
        <f>BK432</f>
        <v>0</v>
      </c>
      <c r="K432" s="12"/>
      <c r="L432" s="159"/>
      <c r="M432" s="164"/>
      <c r="N432" s="165"/>
      <c r="O432" s="165"/>
      <c r="P432" s="166">
        <f>SUM(P433:P440)</f>
        <v>0</v>
      </c>
      <c r="Q432" s="165"/>
      <c r="R432" s="166">
        <f>SUM(R433:R440)</f>
        <v>0.66597300000000004</v>
      </c>
      <c r="S432" s="165"/>
      <c r="T432" s="167">
        <f>SUM(T433:T440)</f>
        <v>0</v>
      </c>
      <c r="U432" s="12"/>
      <c r="V432" s="12"/>
      <c r="W432" s="12"/>
      <c r="X432" s="12"/>
      <c r="Y432" s="12"/>
      <c r="Z432" s="12"/>
      <c r="AA432" s="12"/>
      <c r="AB432" s="12"/>
      <c r="AC432" s="12"/>
      <c r="AD432" s="12"/>
      <c r="AE432" s="12"/>
      <c r="AR432" s="160" t="s">
        <v>88</v>
      </c>
      <c r="AT432" s="168" t="s">
        <v>77</v>
      </c>
      <c r="AU432" s="168" t="s">
        <v>86</v>
      </c>
      <c r="AY432" s="160" t="s">
        <v>130</v>
      </c>
      <c r="BK432" s="169">
        <f>SUM(BK433:BK440)</f>
        <v>0</v>
      </c>
    </row>
    <row r="433" s="2" customFormat="1" ht="24.15" customHeight="1">
      <c r="A433" s="38"/>
      <c r="B433" s="172"/>
      <c r="C433" s="173" t="s">
        <v>682</v>
      </c>
      <c r="D433" s="173" t="s">
        <v>133</v>
      </c>
      <c r="E433" s="174" t="s">
        <v>683</v>
      </c>
      <c r="F433" s="175" t="s">
        <v>684</v>
      </c>
      <c r="G433" s="176" t="s">
        <v>201</v>
      </c>
      <c r="H433" s="177">
        <v>39.060000000000002</v>
      </c>
      <c r="I433" s="178"/>
      <c r="J433" s="179">
        <f>ROUND(I433*H433,2)</f>
        <v>0</v>
      </c>
      <c r="K433" s="180"/>
      <c r="L433" s="39"/>
      <c r="M433" s="181" t="s">
        <v>1</v>
      </c>
      <c r="N433" s="182" t="s">
        <v>43</v>
      </c>
      <c r="O433" s="77"/>
      <c r="P433" s="183">
        <f>O433*H433</f>
        <v>0</v>
      </c>
      <c r="Q433" s="183">
        <v>0.015650000000000001</v>
      </c>
      <c r="R433" s="183">
        <f>Q433*H433</f>
        <v>0.61128900000000008</v>
      </c>
      <c r="S433" s="183">
        <v>0</v>
      </c>
      <c r="T433" s="184">
        <f>S433*H433</f>
        <v>0</v>
      </c>
      <c r="U433" s="38"/>
      <c r="V433" s="38"/>
      <c r="W433" s="38"/>
      <c r="X433" s="38"/>
      <c r="Y433" s="38"/>
      <c r="Z433" s="38"/>
      <c r="AA433" s="38"/>
      <c r="AB433" s="38"/>
      <c r="AC433" s="38"/>
      <c r="AD433" s="38"/>
      <c r="AE433" s="38"/>
      <c r="AR433" s="185" t="s">
        <v>359</v>
      </c>
      <c r="AT433" s="185" t="s">
        <v>133</v>
      </c>
      <c r="AU433" s="185" t="s">
        <v>88</v>
      </c>
      <c r="AY433" s="19" t="s">
        <v>130</v>
      </c>
      <c r="BE433" s="186">
        <f>IF(N433="základní",J433,0)</f>
        <v>0</v>
      </c>
      <c r="BF433" s="186">
        <f>IF(N433="snížená",J433,0)</f>
        <v>0</v>
      </c>
      <c r="BG433" s="186">
        <f>IF(N433="zákl. přenesená",J433,0)</f>
        <v>0</v>
      </c>
      <c r="BH433" s="186">
        <f>IF(N433="sníž. přenesená",J433,0)</f>
        <v>0</v>
      </c>
      <c r="BI433" s="186">
        <f>IF(N433="nulová",J433,0)</f>
        <v>0</v>
      </c>
      <c r="BJ433" s="19" t="s">
        <v>86</v>
      </c>
      <c r="BK433" s="186">
        <f>ROUND(I433*H433,2)</f>
        <v>0</v>
      </c>
      <c r="BL433" s="19" t="s">
        <v>359</v>
      </c>
      <c r="BM433" s="185" t="s">
        <v>685</v>
      </c>
    </row>
    <row r="434" s="15" customFormat="1">
      <c r="A434" s="15"/>
      <c r="B434" s="214"/>
      <c r="C434" s="15"/>
      <c r="D434" s="187" t="s">
        <v>204</v>
      </c>
      <c r="E434" s="215" t="s">
        <v>1</v>
      </c>
      <c r="F434" s="216" t="s">
        <v>686</v>
      </c>
      <c r="G434" s="15"/>
      <c r="H434" s="215" t="s">
        <v>1</v>
      </c>
      <c r="I434" s="217"/>
      <c r="J434" s="15"/>
      <c r="K434" s="15"/>
      <c r="L434" s="214"/>
      <c r="M434" s="218"/>
      <c r="N434" s="219"/>
      <c r="O434" s="219"/>
      <c r="P434" s="219"/>
      <c r="Q434" s="219"/>
      <c r="R434" s="219"/>
      <c r="S434" s="219"/>
      <c r="T434" s="220"/>
      <c r="U434" s="15"/>
      <c r="V434" s="15"/>
      <c r="W434" s="15"/>
      <c r="X434" s="15"/>
      <c r="Y434" s="15"/>
      <c r="Z434" s="15"/>
      <c r="AA434" s="15"/>
      <c r="AB434" s="15"/>
      <c r="AC434" s="15"/>
      <c r="AD434" s="15"/>
      <c r="AE434" s="15"/>
      <c r="AT434" s="215" t="s">
        <v>204</v>
      </c>
      <c r="AU434" s="215" t="s">
        <v>88</v>
      </c>
      <c r="AV434" s="15" t="s">
        <v>86</v>
      </c>
      <c r="AW434" s="15" t="s">
        <v>33</v>
      </c>
      <c r="AX434" s="15" t="s">
        <v>78</v>
      </c>
      <c r="AY434" s="215" t="s">
        <v>130</v>
      </c>
    </row>
    <row r="435" s="13" customFormat="1">
      <c r="A435" s="13"/>
      <c r="B435" s="198"/>
      <c r="C435" s="13"/>
      <c r="D435" s="187" t="s">
        <v>204</v>
      </c>
      <c r="E435" s="199" t="s">
        <v>1</v>
      </c>
      <c r="F435" s="200" t="s">
        <v>687</v>
      </c>
      <c r="G435" s="13"/>
      <c r="H435" s="201">
        <v>39.060000000000002</v>
      </c>
      <c r="I435" s="202"/>
      <c r="J435" s="13"/>
      <c r="K435" s="13"/>
      <c r="L435" s="198"/>
      <c r="M435" s="203"/>
      <c r="N435" s="204"/>
      <c r="O435" s="204"/>
      <c r="P435" s="204"/>
      <c r="Q435" s="204"/>
      <c r="R435" s="204"/>
      <c r="S435" s="204"/>
      <c r="T435" s="205"/>
      <c r="U435" s="13"/>
      <c r="V435" s="13"/>
      <c r="W435" s="13"/>
      <c r="X435" s="13"/>
      <c r="Y435" s="13"/>
      <c r="Z435" s="13"/>
      <c r="AA435" s="13"/>
      <c r="AB435" s="13"/>
      <c r="AC435" s="13"/>
      <c r="AD435" s="13"/>
      <c r="AE435" s="13"/>
      <c r="AT435" s="199" t="s">
        <v>204</v>
      </c>
      <c r="AU435" s="199" t="s">
        <v>88</v>
      </c>
      <c r="AV435" s="13" t="s">
        <v>88</v>
      </c>
      <c r="AW435" s="13" t="s">
        <v>33</v>
      </c>
      <c r="AX435" s="13" t="s">
        <v>78</v>
      </c>
      <c r="AY435" s="199" t="s">
        <v>130</v>
      </c>
    </row>
    <row r="436" s="14" customFormat="1">
      <c r="A436" s="14"/>
      <c r="B436" s="206"/>
      <c r="C436" s="14"/>
      <c r="D436" s="187" t="s">
        <v>204</v>
      </c>
      <c r="E436" s="207" t="s">
        <v>1</v>
      </c>
      <c r="F436" s="208" t="s">
        <v>206</v>
      </c>
      <c r="G436" s="14"/>
      <c r="H436" s="209">
        <v>39.060000000000002</v>
      </c>
      <c r="I436" s="210"/>
      <c r="J436" s="14"/>
      <c r="K436" s="14"/>
      <c r="L436" s="206"/>
      <c r="M436" s="211"/>
      <c r="N436" s="212"/>
      <c r="O436" s="212"/>
      <c r="P436" s="212"/>
      <c r="Q436" s="212"/>
      <c r="R436" s="212"/>
      <c r="S436" s="212"/>
      <c r="T436" s="213"/>
      <c r="U436" s="14"/>
      <c r="V436" s="14"/>
      <c r="W436" s="14"/>
      <c r="X436" s="14"/>
      <c r="Y436" s="14"/>
      <c r="Z436" s="14"/>
      <c r="AA436" s="14"/>
      <c r="AB436" s="14"/>
      <c r="AC436" s="14"/>
      <c r="AD436" s="14"/>
      <c r="AE436" s="14"/>
      <c r="AT436" s="207" t="s">
        <v>204</v>
      </c>
      <c r="AU436" s="207" t="s">
        <v>88</v>
      </c>
      <c r="AV436" s="14" t="s">
        <v>149</v>
      </c>
      <c r="AW436" s="14" t="s">
        <v>33</v>
      </c>
      <c r="AX436" s="14" t="s">
        <v>86</v>
      </c>
      <c r="AY436" s="207" t="s">
        <v>130</v>
      </c>
    </row>
    <row r="437" s="2" customFormat="1" ht="24.15" customHeight="1">
      <c r="A437" s="38"/>
      <c r="B437" s="172"/>
      <c r="C437" s="173" t="s">
        <v>688</v>
      </c>
      <c r="D437" s="173" t="s">
        <v>133</v>
      </c>
      <c r="E437" s="174" t="s">
        <v>689</v>
      </c>
      <c r="F437" s="175" t="s">
        <v>690</v>
      </c>
      <c r="G437" s="176" t="s">
        <v>201</v>
      </c>
      <c r="H437" s="177">
        <v>39.060000000000002</v>
      </c>
      <c r="I437" s="178"/>
      <c r="J437" s="179">
        <f>ROUND(I437*H437,2)</f>
        <v>0</v>
      </c>
      <c r="K437" s="180"/>
      <c r="L437" s="39"/>
      <c r="M437" s="181" t="s">
        <v>1</v>
      </c>
      <c r="N437" s="182" t="s">
        <v>43</v>
      </c>
      <c r="O437" s="77"/>
      <c r="P437" s="183">
        <f>O437*H437</f>
        <v>0</v>
      </c>
      <c r="Q437" s="183">
        <v>0.0014</v>
      </c>
      <c r="R437" s="183">
        <f>Q437*H437</f>
        <v>0.054684000000000003</v>
      </c>
      <c r="S437" s="183">
        <v>0</v>
      </c>
      <c r="T437" s="184">
        <f>S437*H437</f>
        <v>0</v>
      </c>
      <c r="U437" s="38"/>
      <c r="V437" s="38"/>
      <c r="W437" s="38"/>
      <c r="X437" s="38"/>
      <c r="Y437" s="38"/>
      <c r="Z437" s="38"/>
      <c r="AA437" s="38"/>
      <c r="AB437" s="38"/>
      <c r="AC437" s="38"/>
      <c r="AD437" s="38"/>
      <c r="AE437" s="38"/>
      <c r="AR437" s="185" t="s">
        <v>149</v>
      </c>
      <c r="AT437" s="185" t="s">
        <v>133</v>
      </c>
      <c r="AU437" s="185" t="s">
        <v>88</v>
      </c>
      <c r="AY437" s="19" t="s">
        <v>130</v>
      </c>
      <c r="BE437" s="186">
        <f>IF(N437="základní",J437,0)</f>
        <v>0</v>
      </c>
      <c r="BF437" s="186">
        <f>IF(N437="snížená",J437,0)</f>
        <v>0</v>
      </c>
      <c r="BG437" s="186">
        <f>IF(N437="zákl. přenesená",J437,0)</f>
        <v>0</v>
      </c>
      <c r="BH437" s="186">
        <f>IF(N437="sníž. přenesená",J437,0)</f>
        <v>0</v>
      </c>
      <c r="BI437" s="186">
        <f>IF(N437="nulová",J437,0)</f>
        <v>0</v>
      </c>
      <c r="BJ437" s="19" t="s">
        <v>86</v>
      </c>
      <c r="BK437" s="186">
        <f>ROUND(I437*H437,2)</f>
        <v>0</v>
      </c>
      <c r="BL437" s="19" t="s">
        <v>149</v>
      </c>
      <c r="BM437" s="185" t="s">
        <v>691</v>
      </c>
    </row>
    <row r="438" s="15" customFormat="1">
      <c r="A438" s="15"/>
      <c r="B438" s="214"/>
      <c r="C438" s="15"/>
      <c r="D438" s="187" t="s">
        <v>204</v>
      </c>
      <c r="E438" s="215" t="s">
        <v>1</v>
      </c>
      <c r="F438" s="216" t="s">
        <v>692</v>
      </c>
      <c r="G438" s="15"/>
      <c r="H438" s="215" t="s">
        <v>1</v>
      </c>
      <c r="I438" s="217"/>
      <c r="J438" s="15"/>
      <c r="K438" s="15"/>
      <c r="L438" s="214"/>
      <c r="M438" s="218"/>
      <c r="N438" s="219"/>
      <c r="O438" s="219"/>
      <c r="P438" s="219"/>
      <c r="Q438" s="219"/>
      <c r="R438" s="219"/>
      <c r="S438" s="219"/>
      <c r="T438" s="220"/>
      <c r="U438" s="15"/>
      <c r="V438" s="15"/>
      <c r="W438" s="15"/>
      <c r="X438" s="15"/>
      <c r="Y438" s="15"/>
      <c r="Z438" s="15"/>
      <c r="AA438" s="15"/>
      <c r="AB438" s="15"/>
      <c r="AC438" s="15"/>
      <c r="AD438" s="15"/>
      <c r="AE438" s="15"/>
      <c r="AT438" s="215" t="s">
        <v>204</v>
      </c>
      <c r="AU438" s="215" t="s">
        <v>88</v>
      </c>
      <c r="AV438" s="15" t="s">
        <v>86</v>
      </c>
      <c r="AW438" s="15" t="s">
        <v>33</v>
      </c>
      <c r="AX438" s="15" t="s">
        <v>78</v>
      </c>
      <c r="AY438" s="215" t="s">
        <v>130</v>
      </c>
    </row>
    <row r="439" s="13" customFormat="1">
      <c r="A439" s="13"/>
      <c r="B439" s="198"/>
      <c r="C439" s="13"/>
      <c r="D439" s="187" t="s">
        <v>204</v>
      </c>
      <c r="E439" s="199" t="s">
        <v>1</v>
      </c>
      <c r="F439" s="200" t="s">
        <v>687</v>
      </c>
      <c r="G439" s="13"/>
      <c r="H439" s="201">
        <v>39.060000000000002</v>
      </c>
      <c r="I439" s="202"/>
      <c r="J439" s="13"/>
      <c r="K439" s="13"/>
      <c r="L439" s="198"/>
      <c r="M439" s="203"/>
      <c r="N439" s="204"/>
      <c r="O439" s="204"/>
      <c r="P439" s="204"/>
      <c r="Q439" s="204"/>
      <c r="R439" s="204"/>
      <c r="S439" s="204"/>
      <c r="T439" s="205"/>
      <c r="U439" s="13"/>
      <c r="V439" s="13"/>
      <c r="W439" s="13"/>
      <c r="X439" s="13"/>
      <c r="Y439" s="13"/>
      <c r="Z439" s="13"/>
      <c r="AA439" s="13"/>
      <c r="AB439" s="13"/>
      <c r="AC439" s="13"/>
      <c r="AD439" s="13"/>
      <c r="AE439" s="13"/>
      <c r="AT439" s="199" t="s">
        <v>204</v>
      </c>
      <c r="AU439" s="199" t="s">
        <v>88</v>
      </c>
      <c r="AV439" s="13" t="s">
        <v>88</v>
      </c>
      <c r="AW439" s="13" t="s">
        <v>33</v>
      </c>
      <c r="AX439" s="13" t="s">
        <v>78</v>
      </c>
      <c r="AY439" s="199" t="s">
        <v>130</v>
      </c>
    </row>
    <row r="440" s="14" customFormat="1">
      <c r="A440" s="14"/>
      <c r="B440" s="206"/>
      <c r="C440" s="14"/>
      <c r="D440" s="187" t="s">
        <v>204</v>
      </c>
      <c r="E440" s="207" t="s">
        <v>1</v>
      </c>
      <c r="F440" s="208" t="s">
        <v>206</v>
      </c>
      <c r="G440" s="14"/>
      <c r="H440" s="209">
        <v>39.060000000000002</v>
      </c>
      <c r="I440" s="210"/>
      <c r="J440" s="14"/>
      <c r="K440" s="14"/>
      <c r="L440" s="206"/>
      <c r="M440" s="211"/>
      <c r="N440" s="212"/>
      <c r="O440" s="212"/>
      <c r="P440" s="212"/>
      <c r="Q440" s="212"/>
      <c r="R440" s="212"/>
      <c r="S440" s="212"/>
      <c r="T440" s="213"/>
      <c r="U440" s="14"/>
      <c r="V440" s="14"/>
      <c r="W440" s="14"/>
      <c r="X440" s="14"/>
      <c r="Y440" s="14"/>
      <c r="Z440" s="14"/>
      <c r="AA440" s="14"/>
      <c r="AB440" s="14"/>
      <c r="AC440" s="14"/>
      <c r="AD440" s="14"/>
      <c r="AE440" s="14"/>
      <c r="AT440" s="207" t="s">
        <v>204</v>
      </c>
      <c r="AU440" s="207" t="s">
        <v>88</v>
      </c>
      <c r="AV440" s="14" t="s">
        <v>149</v>
      </c>
      <c r="AW440" s="14" t="s">
        <v>33</v>
      </c>
      <c r="AX440" s="14" t="s">
        <v>86</v>
      </c>
      <c r="AY440" s="207" t="s">
        <v>130</v>
      </c>
    </row>
    <row r="441" s="12" customFormat="1" ht="22.8" customHeight="1">
      <c r="A441" s="12"/>
      <c r="B441" s="159"/>
      <c r="C441" s="12"/>
      <c r="D441" s="160" t="s">
        <v>77</v>
      </c>
      <c r="E441" s="170" t="s">
        <v>693</v>
      </c>
      <c r="F441" s="170" t="s">
        <v>694</v>
      </c>
      <c r="G441" s="12"/>
      <c r="H441" s="12"/>
      <c r="I441" s="162"/>
      <c r="J441" s="171">
        <f>BK441</f>
        <v>0</v>
      </c>
      <c r="K441" s="12"/>
      <c r="L441" s="159"/>
      <c r="M441" s="164"/>
      <c r="N441" s="165"/>
      <c r="O441" s="165"/>
      <c r="P441" s="166">
        <f>SUM(P442:P475)</f>
        <v>0</v>
      </c>
      <c r="Q441" s="165"/>
      <c r="R441" s="166">
        <f>SUM(R442:R475)</f>
        <v>0.45139499999999999</v>
      </c>
      <c r="S441" s="165"/>
      <c r="T441" s="167">
        <f>SUM(T442:T475)</f>
        <v>0.20473250000000001</v>
      </c>
      <c r="U441" s="12"/>
      <c r="V441" s="12"/>
      <c r="W441" s="12"/>
      <c r="X441" s="12"/>
      <c r="Y441" s="12"/>
      <c r="Z441" s="12"/>
      <c r="AA441" s="12"/>
      <c r="AB441" s="12"/>
      <c r="AC441" s="12"/>
      <c r="AD441" s="12"/>
      <c r="AE441" s="12"/>
      <c r="AR441" s="160" t="s">
        <v>88</v>
      </c>
      <c r="AT441" s="168" t="s">
        <v>77</v>
      </c>
      <c r="AU441" s="168" t="s">
        <v>86</v>
      </c>
      <c r="AY441" s="160" t="s">
        <v>130</v>
      </c>
      <c r="BK441" s="169">
        <f>SUM(BK442:BK475)</f>
        <v>0</v>
      </c>
    </row>
    <row r="442" s="2" customFormat="1" ht="16.5" customHeight="1">
      <c r="A442" s="38"/>
      <c r="B442" s="172"/>
      <c r="C442" s="173" t="s">
        <v>695</v>
      </c>
      <c r="D442" s="173" t="s">
        <v>133</v>
      </c>
      <c r="E442" s="174" t="s">
        <v>696</v>
      </c>
      <c r="F442" s="175" t="s">
        <v>697</v>
      </c>
      <c r="G442" s="176" t="s">
        <v>247</v>
      </c>
      <c r="H442" s="177">
        <v>38.25</v>
      </c>
      <c r="I442" s="178"/>
      <c r="J442" s="179">
        <f>ROUND(I442*H442,2)</f>
        <v>0</v>
      </c>
      <c r="K442" s="180"/>
      <c r="L442" s="39"/>
      <c r="M442" s="181" t="s">
        <v>1</v>
      </c>
      <c r="N442" s="182" t="s">
        <v>43</v>
      </c>
      <c r="O442" s="77"/>
      <c r="P442" s="183">
        <f>O442*H442</f>
        <v>0</v>
      </c>
      <c r="Q442" s="183">
        <v>0</v>
      </c>
      <c r="R442" s="183">
        <f>Q442*H442</f>
        <v>0</v>
      </c>
      <c r="S442" s="183">
        <v>0.00167</v>
      </c>
      <c r="T442" s="184">
        <f>S442*H442</f>
        <v>0.063877500000000004</v>
      </c>
      <c r="U442" s="38"/>
      <c r="V442" s="38"/>
      <c r="W442" s="38"/>
      <c r="X442" s="38"/>
      <c r="Y442" s="38"/>
      <c r="Z442" s="38"/>
      <c r="AA442" s="38"/>
      <c r="AB442" s="38"/>
      <c r="AC442" s="38"/>
      <c r="AD442" s="38"/>
      <c r="AE442" s="38"/>
      <c r="AR442" s="185" t="s">
        <v>359</v>
      </c>
      <c r="AT442" s="185" t="s">
        <v>133</v>
      </c>
      <c r="AU442" s="185" t="s">
        <v>88</v>
      </c>
      <c r="AY442" s="19" t="s">
        <v>130</v>
      </c>
      <c r="BE442" s="186">
        <f>IF(N442="základní",J442,0)</f>
        <v>0</v>
      </c>
      <c r="BF442" s="186">
        <f>IF(N442="snížená",J442,0)</f>
        <v>0</v>
      </c>
      <c r="BG442" s="186">
        <f>IF(N442="zákl. přenesená",J442,0)</f>
        <v>0</v>
      </c>
      <c r="BH442" s="186">
        <f>IF(N442="sníž. přenesená",J442,0)</f>
        <v>0</v>
      </c>
      <c r="BI442" s="186">
        <f>IF(N442="nulová",J442,0)</f>
        <v>0</v>
      </c>
      <c r="BJ442" s="19" t="s">
        <v>86</v>
      </c>
      <c r="BK442" s="186">
        <f>ROUND(I442*H442,2)</f>
        <v>0</v>
      </c>
      <c r="BL442" s="19" t="s">
        <v>359</v>
      </c>
      <c r="BM442" s="185" t="s">
        <v>698</v>
      </c>
    </row>
    <row r="443" s="13" customFormat="1">
      <c r="A443" s="13"/>
      <c r="B443" s="198"/>
      <c r="C443" s="13"/>
      <c r="D443" s="187" t="s">
        <v>204</v>
      </c>
      <c r="E443" s="199" t="s">
        <v>1</v>
      </c>
      <c r="F443" s="200" t="s">
        <v>699</v>
      </c>
      <c r="G443" s="13"/>
      <c r="H443" s="201">
        <v>19.350000000000001</v>
      </c>
      <c r="I443" s="202"/>
      <c r="J443" s="13"/>
      <c r="K443" s="13"/>
      <c r="L443" s="198"/>
      <c r="M443" s="203"/>
      <c r="N443" s="204"/>
      <c r="O443" s="204"/>
      <c r="P443" s="204"/>
      <c r="Q443" s="204"/>
      <c r="R443" s="204"/>
      <c r="S443" s="204"/>
      <c r="T443" s="205"/>
      <c r="U443" s="13"/>
      <c r="V443" s="13"/>
      <c r="W443" s="13"/>
      <c r="X443" s="13"/>
      <c r="Y443" s="13"/>
      <c r="Z443" s="13"/>
      <c r="AA443" s="13"/>
      <c r="AB443" s="13"/>
      <c r="AC443" s="13"/>
      <c r="AD443" s="13"/>
      <c r="AE443" s="13"/>
      <c r="AT443" s="199" t="s">
        <v>204</v>
      </c>
      <c r="AU443" s="199" t="s">
        <v>88</v>
      </c>
      <c r="AV443" s="13" t="s">
        <v>88</v>
      </c>
      <c r="AW443" s="13" t="s">
        <v>33</v>
      </c>
      <c r="AX443" s="13" t="s">
        <v>78</v>
      </c>
      <c r="AY443" s="199" t="s">
        <v>130</v>
      </c>
    </row>
    <row r="444" s="13" customFormat="1">
      <c r="A444" s="13"/>
      <c r="B444" s="198"/>
      <c r="C444" s="13"/>
      <c r="D444" s="187" t="s">
        <v>204</v>
      </c>
      <c r="E444" s="199" t="s">
        <v>1</v>
      </c>
      <c r="F444" s="200" t="s">
        <v>700</v>
      </c>
      <c r="G444" s="13"/>
      <c r="H444" s="201">
        <v>18.899999999999999</v>
      </c>
      <c r="I444" s="202"/>
      <c r="J444" s="13"/>
      <c r="K444" s="13"/>
      <c r="L444" s="198"/>
      <c r="M444" s="203"/>
      <c r="N444" s="204"/>
      <c r="O444" s="204"/>
      <c r="P444" s="204"/>
      <c r="Q444" s="204"/>
      <c r="R444" s="204"/>
      <c r="S444" s="204"/>
      <c r="T444" s="205"/>
      <c r="U444" s="13"/>
      <c r="V444" s="13"/>
      <c r="W444" s="13"/>
      <c r="X444" s="13"/>
      <c r="Y444" s="13"/>
      <c r="Z444" s="13"/>
      <c r="AA444" s="13"/>
      <c r="AB444" s="13"/>
      <c r="AC444" s="13"/>
      <c r="AD444" s="13"/>
      <c r="AE444" s="13"/>
      <c r="AT444" s="199" t="s">
        <v>204</v>
      </c>
      <c r="AU444" s="199" t="s">
        <v>88</v>
      </c>
      <c r="AV444" s="13" t="s">
        <v>88</v>
      </c>
      <c r="AW444" s="13" t="s">
        <v>33</v>
      </c>
      <c r="AX444" s="13" t="s">
        <v>78</v>
      </c>
      <c r="AY444" s="199" t="s">
        <v>130</v>
      </c>
    </row>
    <row r="445" s="14" customFormat="1">
      <c r="A445" s="14"/>
      <c r="B445" s="206"/>
      <c r="C445" s="14"/>
      <c r="D445" s="187" t="s">
        <v>204</v>
      </c>
      <c r="E445" s="207" t="s">
        <v>1</v>
      </c>
      <c r="F445" s="208" t="s">
        <v>206</v>
      </c>
      <c r="G445" s="14"/>
      <c r="H445" s="209">
        <v>38.25</v>
      </c>
      <c r="I445" s="210"/>
      <c r="J445" s="14"/>
      <c r="K445" s="14"/>
      <c r="L445" s="206"/>
      <c r="M445" s="211"/>
      <c r="N445" s="212"/>
      <c r="O445" s="212"/>
      <c r="P445" s="212"/>
      <c r="Q445" s="212"/>
      <c r="R445" s="212"/>
      <c r="S445" s="212"/>
      <c r="T445" s="213"/>
      <c r="U445" s="14"/>
      <c r="V445" s="14"/>
      <c r="W445" s="14"/>
      <c r="X445" s="14"/>
      <c r="Y445" s="14"/>
      <c r="Z445" s="14"/>
      <c r="AA445" s="14"/>
      <c r="AB445" s="14"/>
      <c r="AC445" s="14"/>
      <c r="AD445" s="14"/>
      <c r="AE445" s="14"/>
      <c r="AT445" s="207" t="s">
        <v>204</v>
      </c>
      <c r="AU445" s="207" t="s">
        <v>88</v>
      </c>
      <c r="AV445" s="14" t="s">
        <v>149</v>
      </c>
      <c r="AW445" s="14" t="s">
        <v>33</v>
      </c>
      <c r="AX445" s="14" t="s">
        <v>86</v>
      </c>
      <c r="AY445" s="207" t="s">
        <v>130</v>
      </c>
    </row>
    <row r="446" s="2" customFormat="1" ht="16.5" customHeight="1">
      <c r="A446" s="38"/>
      <c r="B446" s="172"/>
      <c r="C446" s="173" t="s">
        <v>701</v>
      </c>
      <c r="D446" s="173" t="s">
        <v>133</v>
      </c>
      <c r="E446" s="174" t="s">
        <v>702</v>
      </c>
      <c r="F446" s="175" t="s">
        <v>703</v>
      </c>
      <c r="G446" s="176" t="s">
        <v>247</v>
      </c>
      <c r="H446" s="177">
        <v>35.75</v>
      </c>
      <c r="I446" s="178"/>
      <c r="J446" s="179">
        <f>ROUND(I446*H446,2)</f>
        <v>0</v>
      </c>
      <c r="K446" s="180"/>
      <c r="L446" s="39"/>
      <c r="M446" s="181" t="s">
        <v>1</v>
      </c>
      <c r="N446" s="182" t="s">
        <v>43</v>
      </c>
      <c r="O446" s="77"/>
      <c r="P446" s="183">
        <f>O446*H446</f>
        <v>0</v>
      </c>
      <c r="Q446" s="183">
        <v>0</v>
      </c>
      <c r="R446" s="183">
        <f>Q446*H446</f>
        <v>0</v>
      </c>
      <c r="S446" s="183">
        <v>0.0039399999999999999</v>
      </c>
      <c r="T446" s="184">
        <f>S446*H446</f>
        <v>0.14085500000000001</v>
      </c>
      <c r="U446" s="38"/>
      <c r="V446" s="38"/>
      <c r="W446" s="38"/>
      <c r="X446" s="38"/>
      <c r="Y446" s="38"/>
      <c r="Z446" s="38"/>
      <c r="AA446" s="38"/>
      <c r="AB446" s="38"/>
      <c r="AC446" s="38"/>
      <c r="AD446" s="38"/>
      <c r="AE446" s="38"/>
      <c r="AR446" s="185" t="s">
        <v>359</v>
      </c>
      <c r="AT446" s="185" t="s">
        <v>133</v>
      </c>
      <c r="AU446" s="185" t="s">
        <v>88</v>
      </c>
      <c r="AY446" s="19" t="s">
        <v>130</v>
      </c>
      <c r="BE446" s="186">
        <f>IF(N446="základní",J446,0)</f>
        <v>0</v>
      </c>
      <c r="BF446" s="186">
        <f>IF(N446="snížená",J446,0)</f>
        <v>0</v>
      </c>
      <c r="BG446" s="186">
        <f>IF(N446="zákl. přenesená",J446,0)</f>
        <v>0</v>
      </c>
      <c r="BH446" s="186">
        <f>IF(N446="sníž. přenesená",J446,0)</f>
        <v>0</v>
      </c>
      <c r="BI446" s="186">
        <f>IF(N446="nulová",J446,0)</f>
        <v>0</v>
      </c>
      <c r="BJ446" s="19" t="s">
        <v>86</v>
      </c>
      <c r="BK446" s="186">
        <f>ROUND(I446*H446,2)</f>
        <v>0</v>
      </c>
      <c r="BL446" s="19" t="s">
        <v>359</v>
      </c>
      <c r="BM446" s="185" t="s">
        <v>704</v>
      </c>
    </row>
    <row r="447" s="13" customFormat="1">
      <c r="A447" s="13"/>
      <c r="B447" s="198"/>
      <c r="C447" s="13"/>
      <c r="D447" s="187" t="s">
        <v>204</v>
      </c>
      <c r="E447" s="199" t="s">
        <v>1</v>
      </c>
      <c r="F447" s="200" t="s">
        <v>705</v>
      </c>
      <c r="G447" s="13"/>
      <c r="H447" s="201">
        <v>21.449999999999999</v>
      </c>
      <c r="I447" s="202"/>
      <c r="J447" s="13"/>
      <c r="K447" s="13"/>
      <c r="L447" s="198"/>
      <c r="M447" s="203"/>
      <c r="N447" s="204"/>
      <c r="O447" s="204"/>
      <c r="P447" s="204"/>
      <c r="Q447" s="204"/>
      <c r="R447" s="204"/>
      <c r="S447" s="204"/>
      <c r="T447" s="205"/>
      <c r="U447" s="13"/>
      <c r="V447" s="13"/>
      <c r="W447" s="13"/>
      <c r="X447" s="13"/>
      <c r="Y447" s="13"/>
      <c r="Z447" s="13"/>
      <c r="AA447" s="13"/>
      <c r="AB447" s="13"/>
      <c r="AC447" s="13"/>
      <c r="AD447" s="13"/>
      <c r="AE447" s="13"/>
      <c r="AT447" s="199" t="s">
        <v>204</v>
      </c>
      <c r="AU447" s="199" t="s">
        <v>88</v>
      </c>
      <c r="AV447" s="13" t="s">
        <v>88</v>
      </c>
      <c r="AW447" s="13" t="s">
        <v>33</v>
      </c>
      <c r="AX447" s="13" t="s">
        <v>78</v>
      </c>
      <c r="AY447" s="199" t="s">
        <v>130</v>
      </c>
    </row>
    <row r="448" s="13" customFormat="1">
      <c r="A448" s="13"/>
      <c r="B448" s="198"/>
      <c r="C448" s="13"/>
      <c r="D448" s="187" t="s">
        <v>204</v>
      </c>
      <c r="E448" s="199" t="s">
        <v>1</v>
      </c>
      <c r="F448" s="200" t="s">
        <v>706</v>
      </c>
      <c r="G448" s="13"/>
      <c r="H448" s="201">
        <v>2.2999999999999998</v>
      </c>
      <c r="I448" s="202"/>
      <c r="J448" s="13"/>
      <c r="K448" s="13"/>
      <c r="L448" s="198"/>
      <c r="M448" s="203"/>
      <c r="N448" s="204"/>
      <c r="O448" s="204"/>
      <c r="P448" s="204"/>
      <c r="Q448" s="204"/>
      <c r="R448" s="204"/>
      <c r="S448" s="204"/>
      <c r="T448" s="205"/>
      <c r="U448" s="13"/>
      <c r="V448" s="13"/>
      <c r="W448" s="13"/>
      <c r="X448" s="13"/>
      <c r="Y448" s="13"/>
      <c r="Z448" s="13"/>
      <c r="AA448" s="13"/>
      <c r="AB448" s="13"/>
      <c r="AC448" s="13"/>
      <c r="AD448" s="13"/>
      <c r="AE448" s="13"/>
      <c r="AT448" s="199" t="s">
        <v>204</v>
      </c>
      <c r="AU448" s="199" t="s">
        <v>88</v>
      </c>
      <c r="AV448" s="13" t="s">
        <v>88</v>
      </c>
      <c r="AW448" s="13" t="s">
        <v>33</v>
      </c>
      <c r="AX448" s="13" t="s">
        <v>78</v>
      </c>
      <c r="AY448" s="199" t="s">
        <v>130</v>
      </c>
    </row>
    <row r="449" s="13" customFormat="1">
      <c r="A449" s="13"/>
      <c r="B449" s="198"/>
      <c r="C449" s="13"/>
      <c r="D449" s="187" t="s">
        <v>204</v>
      </c>
      <c r="E449" s="199" t="s">
        <v>1</v>
      </c>
      <c r="F449" s="200" t="s">
        <v>707</v>
      </c>
      <c r="G449" s="13"/>
      <c r="H449" s="201">
        <v>12</v>
      </c>
      <c r="I449" s="202"/>
      <c r="J449" s="13"/>
      <c r="K449" s="13"/>
      <c r="L449" s="198"/>
      <c r="M449" s="203"/>
      <c r="N449" s="204"/>
      <c r="O449" s="204"/>
      <c r="P449" s="204"/>
      <c r="Q449" s="204"/>
      <c r="R449" s="204"/>
      <c r="S449" s="204"/>
      <c r="T449" s="205"/>
      <c r="U449" s="13"/>
      <c r="V449" s="13"/>
      <c r="W449" s="13"/>
      <c r="X449" s="13"/>
      <c r="Y449" s="13"/>
      <c r="Z449" s="13"/>
      <c r="AA449" s="13"/>
      <c r="AB449" s="13"/>
      <c r="AC449" s="13"/>
      <c r="AD449" s="13"/>
      <c r="AE449" s="13"/>
      <c r="AT449" s="199" t="s">
        <v>204</v>
      </c>
      <c r="AU449" s="199" t="s">
        <v>88</v>
      </c>
      <c r="AV449" s="13" t="s">
        <v>88</v>
      </c>
      <c r="AW449" s="13" t="s">
        <v>33</v>
      </c>
      <c r="AX449" s="13" t="s">
        <v>78</v>
      </c>
      <c r="AY449" s="199" t="s">
        <v>130</v>
      </c>
    </row>
    <row r="450" s="14" customFormat="1">
      <c r="A450" s="14"/>
      <c r="B450" s="206"/>
      <c r="C450" s="14"/>
      <c r="D450" s="187" t="s">
        <v>204</v>
      </c>
      <c r="E450" s="207" t="s">
        <v>1</v>
      </c>
      <c r="F450" s="208" t="s">
        <v>206</v>
      </c>
      <c r="G450" s="14"/>
      <c r="H450" s="209">
        <v>35.75</v>
      </c>
      <c r="I450" s="210"/>
      <c r="J450" s="14"/>
      <c r="K450" s="14"/>
      <c r="L450" s="206"/>
      <c r="M450" s="211"/>
      <c r="N450" s="212"/>
      <c r="O450" s="212"/>
      <c r="P450" s="212"/>
      <c r="Q450" s="212"/>
      <c r="R450" s="212"/>
      <c r="S450" s="212"/>
      <c r="T450" s="213"/>
      <c r="U450" s="14"/>
      <c r="V450" s="14"/>
      <c r="W450" s="14"/>
      <c r="X450" s="14"/>
      <c r="Y450" s="14"/>
      <c r="Z450" s="14"/>
      <c r="AA450" s="14"/>
      <c r="AB450" s="14"/>
      <c r="AC450" s="14"/>
      <c r="AD450" s="14"/>
      <c r="AE450" s="14"/>
      <c r="AT450" s="207" t="s">
        <v>204</v>
      </c>
      <c r="AU450" s="207" t="s">
        <v>88</v>
      </c>
      <c r="AV450" s="14" t="s">
        <v>149</v>
      </c>
      <c r="AW450" s="14" t="s">
        <v>33</v>
      </c>
      <c r="AX450" s="14" t="s">
        <v>86</v>
      </c>
      <c r="AY450" s="207" t="s">
        <v>130</v>
      </c>
    </row>
    <row r="451" s="2" customFormat="1" ht="21.75" customHeight="1">
      <c r="A451" s="38"/>
      <c r="B451" s="172"/>
      <c r="C451" s="173" t="s">
        <v>708</v>
      </c>
      <c r="D451" s="173" t="s">
        <v>133</v>
      </c>
      <c r="E451" s="174" t="s">
        <v>709</v>
      </c>
      <c r="F451" s="175" t="s">
        <v>710</v>
      </c>
      <c r="G451" s="176" t="s">
        <v>247</v>
      </c>
      <c r="H451" s="177">
        <v>38.25</v>
      </c>
      <c r="I451" s="178"/>
      <c r="J451" s="179">
        <f>ROUND(I451*H451,2)</f>
        <v>0</v>
      </c>
      <c r="K451" s="180"/>
      <c r="L451" s="39"/>
      <c r="M451" s="181" t="s">
        <v>1</v>
      </c>
      <c r="N451" s="182" t="s">
        <v>43</v>
      </c>
      <c r="O451" s="77"/>
      <c r="P451" s="183">
        <f>O451*H451</f>
        <v>0</v>
      </c>
      <c r="Q451" s="183">
        <v>4.0000000000000003E-05</v>
      </c>
      <c r="R451" s="183">
        <f>Q451*H451</f>
        <v>0.0015300000000000001</v>
      </c>
      <c r="S451" s="183">
        <v>0</v>
      </c>
      <c r="T451" s="184">
        <f>S451*H451</f>
        <v>0</v>
      </c>
      <c r="U451" s="38"/>
      <c r="V451" s="38"/>
      <c r="W451" s="38"/>
      <c r="X451" s="38"/>
      <c r="Y451" s="38"/>
      <c r="Z451" s="38"/>
      <c r="AA451" s="38"/>
      <c r="AB451" s="38"/>
      <c r="AC451" s="38"/>
      <c r="AD451" s="38"/>
      <c r="AE451" s="38"/>
      <c r="AR451" s="185" t="s">
        <v>359</v>
      </c>
      <c r="AT451" s="185" t="s">
        <v>133</v>
      </c>
      <c r="AU451" s="185" t="s">
        <v>88</v>
      </c>
      <c r="AY451" s="19" t="s">
        <v>130</v>
      </c>
      <c r="BE451" s="186">
        <f>IF(N451="základní",J451,0)</f>
        <v>0</v>
      </c>
      <c r="BF451" s="186">
        <f>IF(N451="snížená",J451,0)</f>
        <v>0</v>
      </c>
      <c r="BG451" s="186">
        <f>IF(N451="zákl. přenesená",J451,0)</f>
        <v>0</v>
      </c>
      <c r="BH451" s="186">
        <f>IF(N451="sníž. přenesená",J451,0)</f>
        <v>0</v>
      </c>
      <c r="BI451" s="186">
        <f>IF(N451="nulová",J451,0)</f>
        <v>0</v>
      </c>
      <c r="BJ451" s="19" t="s">
        <v>86</v>
      </c>
      <c r="BK451" s="186">
        <f>ROUND(I451*H451,2)</f>
        <v>0</v>
      </c>
      <c r="BL451" s="19" t="s">
        <v>359</v>
      </c>
      <c r="BM451" s="185" t="s">
        <v>711</v>
      </c>
    </row>
    <row r="452" s="13" customFormat="1">
      <c r="A452" s="13"/>
      <c r="B452" s="198"/>
      <c r="C452" s="13"/>
      <c r="D452" s="187" t="s">
        <v>204</v>
      </c>
      <c r="E452" s="199" t="s">
        <v>1</v>
      </c>
      <c r="F452" s="200" t="s">
        <v>699</v>
      </c>
      <c r="G452" s="13"/>
      <c r="H452" s="201">
        <v>19.350000000000001</v>
      </c>
      <c r="I452" s="202"/>
      <c r="J452" s="13"/>
      <c r="K452" s="13"/>
      <c r="L452" s="198"/>
      <c r="M452" s="203"/>
      <c r="N452" s="204"/>
      <c r="O452" s="204"/>
      <c r="P452" s="204"/>
      <c r="Q452" s="204"/>
      <c r="R452" s="204"/>
      <c r="S452" s="204"/>
      <c r="T452" s="205"/>
      <c r="U452" s="13"/>
      <c r="V452" s="13"/>
      <c r="W452" s="13"/>
      <c r="X452" s="13"/>
      <c r="Y452" s="13"/>
      <c r="Z452" s="13"/>
      <c r="AA452" s="13"/>
      <c r="AB452" s="13"/>
      <c r="AC452" s="13"/>
      <c r="AD452" s="13"/>
      <c r="AE452" s="13"/>
      <c r="AT452" s="199" t="s">
        <v>204</v>
      </c>
      <c r="AU452" s="199" t="s">
        <v>88</v>
      </c>
      <c r="AV452" s="13" t="s">
        <v>88</v>
      </c>
      <c r="AW452" s="13" t="s">
        <v>33</v>
      </c>
      <c r="AX452" s="13" t="s">
        <v>78</v>
      </c>
      <c r="AY452" s="199" t="s">
        <v>130</v>
      </c>
    </row>
    <row r="453" s="13" customFormat="1">
      <c r="A453" s="13"/>
      <c r="B453" s="198"/>
      <c r="C453" s="13"/>
      <c r="D453" s="187" t="s">
        <v>204</v>
      </c>
      <c r="E453" s="199" t="s">
        <v>1</v>
      </c>
      <c r="F453" s="200" t="s">
        <v>700</v>
      </c>
      <c r="G453" s="13"/>
      <c r="H453" s="201">
        <v>18.899999999999999</v>
      </c>
      <c r="I453" s="202"/>
      <c r="J453" s="13"/>
      <c r="K453" s="13"/>
      <c r="L453" s="198"/>
      <c r="M453" s="203"/>
      <c r="N453" s="204"/>
      <c r="O453" s="204"/>
      <c r="P453" s="204"/>
      <c r="Q453" s="204"/>
      <c r="R453" s="204"/>
      <c r="S453" s="204"/>
      <c r="T453" s="205"/>
      <c r="U453" s="13"/>
      <c r="V453" s="13"/>
      <c r="W453" s="13"/>
      <c r="X453" s="13"/>
      <c r="Y453" s="13"/>
      <c r="Z453" s="13"/>
      <c r="AA453" s="13"/>
      <c r="AB453" s="13"/>
      <c r="AC453" s="13"/>
      <c r="AD453" s="13"/>
      <c r="AE453" s="13"/>
      <c r="AT453" s="199" t="s">
        <v>204</v>
      </c>
      <c r="AU453" s="199" t="s">
        <v>88</v>
      </c>
      <c r="AV453" s="13" t="s">
        <v>88</v>
      </c>
      <c r="AW453" s="13" t="s">
        <v>33</v>
      </c>
      <c r="AX453" s="13" t="s">
        <v>78</v>
      </c>
      <c r="AY453" s="199" t="s">
        <v>130</v>
      </c>
    </row>
    <row r="454" s="14" customFormat="1">
      <c r="A454" s="14"/>
      <c r="B454" s="206"/>
      <c r="C454" s="14"/>
      <c r="D454" s="187" t="s">
        <v>204</v>
      </c>
      <c r="E454" s="207" t="s">
        <v>1</v>
      </c>
      <c r="F454" s="208" t="s">
        <v>206</v>
      </c>
      <c r="G454" s="14"/>
      <c r="H454" s="209">
        <v>38.25</v>
      </c>
      <c r="I454" s="210"/>
      <c r="J454" s="14"/>
      <c r="K454" s="14"/>
      <c r="L454" s="206"/>
      <c r="M454" s="211"/>
      <c r="N454" s="212"/>
      <c r="O454" s="212"/>
      <c r="P454" s="212"/>
      <c r="Q454" s="212"/>
      <c r="R454" s="212"/>
      <c r="S454" s="212"/>
      <c r="T454" s="213"/>
      <c r="U454" s="14"/>
      <c r="V454" s="14"/>
      <c r="W454" s="14"/>
      <c r="X454" s="14"/>
      <c r="Y454" s="14"/>
      <c r="Z454" s="14"/>
      <c r="AA454" s="14"/>
      <c r="AB454" s="14"/>
      <c r="AC454" s="14"/>
      <c r="AD454" s="14"/>
      <c r="AE454" s="14"/>
      <c r="AT454" s="207" t="s">
        <v>204</v>
      </c>
      <c r="AU454" s="207" t="s">
        <v>88</v>
      </c>
      <c r="AV454" s="14" t="s">
        <v>149</v>
      </c>
      <c r="AW454" s="14" t="s">
        <v>33</v>
      </c>
      <c r="AX454" s="14" t="s">
        <v>86</v>
      </c>
      <c r="AY454" s="207" t="s">
        <v>130</v>
      </c>
    </row>
    <row r="455" s="2" customFormat="1" ht="24.15" customHeight="1">
      <c r="A455" s="38"/>
      <c r="B455" s="172"/>
      <c r="C455" s="221" t="s">
        <v>712</v>
      </c>
      <c r="D455" s="221" t="s">
        <v>250</v>
      </c>
      <c r="E455" s="222" t="s">
        <v>713</v>
      </c>
      <c r="F455" s="223" t="s">
        <v>714</v>
      </c>
      <c r="G455" s="224" t="s">
        <v>247</v>
      </c>
      <c r="H455" s="225">
        <v>38.25</v>
      </c>
      <c r="I455" s="226"/>
      <c r="J455" s="227">
        <f>ROUND(I455*H455,2)</f>
        <v>0</v>
      </c>
      <c r="K455" s="228"/>
      <c r="L455" s="229"/>
      <c r="M455" s="230" t="s">
        <v>1</v>
      </c>
      <c r="N455" s="231" t="s">
        <v>43</v>
      </c>
      <c r="O455" s="77"/>
      <c r="P455" s="183">
        <f>O455*H455</f>
        <v>0</v>
      </c>
      <c r="Q455" s="183">
        <v>0.0028</v>
      </c>
      <c r="R455" s="183">
        <f>Q455*H455</f>
        <v>0.1071</v>
      </c>
      <c r="S455" s="183">
        <v>0</v>
      </c>
      <c r="T455" s="184">
        <f>S455*H455</f>
        <v>0</v>
      </c>
      <c r="U455" s="38"/>
      <c r="V455" s="38"/>
      <c r="W455" s="38"/>
      <c r="X455" s="38"/>
      <c r="Y455" s="38"/>
      <c r="Z455" s="38"/>
      <c r="AA455" s="38"/>
      <c r="AB455" s="38"/>
      <c r="AC455" s="38"/>
      <c r="AD455" s="38"/>
      <c r="AE455" s="38"/>
      <c r="AR455" s="185" t="s">
        <v>476</v>
      </c>
      <c r="AT455" s="185" t="s">
        <v>250</v>
      </c>
      <c r="AU455" s="185" t="s">
        <v>88</v>
      </c>
      <c r="AY455" s="19" t="s">
        <v>130</v>
      </c>
      <c r="BE455" s="186">
        <f>IF(N455="základní",J455,0)</f>
        <v>0</v>
      </c>
      <c r="BF455" s="186">
        <f>IF(N455="snížená",J455,0)</f>
        <v>0</v>
      </c>
      <c r="BG455" s="186">
        <f>IF(N455="zákl. přenesená",J455,0)</f>
        <v>0</v>
      </c>
      <c r="BH455" s="186">
        <f>IF(N455="sníž. přenesená",J455,0)</f>
        <v>0</v>
      </c>
      <c r="BI455" s="186">
        <f>IF(N455="nulová",J455,0)</f>
        <v>0</v>
      </c>
      <c r="BJ455" s="19" t="s">
        <v>86</v>
      </c>
      <c r="BK455" s="186">
        <f>ROUND(I455*H455,2)</f>
        <v>0</v>
      </c>
      <c r="BL455" s="19" t="s">
        <v>359</v>
      </c>
      <c r="BM455" s="185" t="s">
        <v>715</v>
      </c>
    </row>
    <row r="456" s="2" customFormat="1" ht="21.75" customHeight="1">
      <c r="A456" s="38"/>
      <c r="B456" s="172"/>
      <c r="C456" s="173" t="s">
        <v>716</v>
      </c>
      <c r="D456" s="173" t="s">
        <v>133</v>
      </c>
      <c r="E456" s="174" t="s">
        <v>717</v>
      </c>
      <c r="F456" s="175" t="s">
        <v>718</v>
      </c>
      <c r="G456" s="176" t="s">
        <v>247</v>
      </c>
      <c r="H456" s="177">
        <v>38.049999999999997</v>
      </c>
      <c r="I456" s="178"/>
      <c r="J456" s="179">
        <f>ROUND(I456*H456,2)</f>
        <v>0</v>
      </c>
      <c r="K456" s="180"/>
      <c r="L456" s="39"/>
      <c r="M456" s="181" t="s">
        <v>1</v>
      </c>
      <c r="N456" s="182" t="s">
        <v>43</v>
      </c>
      <c r="O456" s="77"/>
      <c r="P456" s="183">
        <f>O456*H456</f>
        <v>0</v>
      </c>
      <c r="Q456" s="183">
        <v>4.0000000000000003E-05</v>
      </c>
      <c r="R456" s="183">
        <f>Q456*H456</f>
        <v>0.0015219999999999999</v>
      </c>
      <c r="S456" s="183">
        <v>0</v>
      </c>
      <c r="T456" s="184">
        <f>S456*H456</f>
        <v>0</v>
      </c>
      <c r="U456" s="38"/>
      <c r="V456" s="38"/>
      <c r="W456" s="38"/>
      <c r="X456" s="38"/>
      <c r="Y456" s="38"/>
      <c r="Z456" s="38"/>
      <c r="AA456" s="38"/>
      <c r="AB456" s="38"/>
      <c r="AC456" s="38"/>
      <c r="AD456" s="38"/>
      <c r="AE456" s="38"/>
      <c r="AR456" s="185" t="s">
        <v>359</v>
      </c>
      <c r="AT456" s="185" t="s">
        <v>133</v>
      </c>
      <c r="AU456" s="185" t="s">
        <v>88</v>
      </c>
      <c r="AY456" s="19" t="s">
        <v>130</v>
      </c>
      <c r="BE456" s="186">
        <f>IF(N456="základní",J456,0)</f>
        <v>0</v>
      </c>
      <c r="BF456" s="186">
        <f>IF(N456="snížená",J456,0)</f>
        <v>0</v>
      </c>
      <c r="BG456" s="186">
        <f>IF(N456="zákl. přenesená",J456,0)</f>
        <v>0</v>
      </c>
      <c r="BH456" s="186">
        <f>IF(N456="sníž. přenesená",J456,0)</f>
        <v>0</v>
      </c>
      <c r="BI456" s="186">
        <f>IF(N456="nulová",J456,0)</f>
        <v>0</v>
      </c>
      <c r="BJ456" s="19" t="s">
        <v>86</v>
      </c>
      <c r="BK456" s="186">
        <f>ROUND(I456*H456,2)</f>
        <v>0</v>
      </c>
      <c r="BL456" s="19" t="s">
        <v>359</v>
      </c>
      <c r="BM456" s="185" t="s">
        <v>719</v>
      </c>
    </row>
    <row r="457" s="13" customFormat="1">
      <c r="A457" s="13"/>
      <c r="B457" s="198"/>
      <c r="C457" s="13"/>
      <c r="D457" s="187" t="s">
        <v>204</v>
      </c>
      <c r="E457" s="199" t="s">
        <v>1</v>
      </c>
      <c r="F457" s="200" t="s">
        <v>720</v>
      </c>
      <c r="G457" s="13"/>
      <c r="H457" s="201">
        <v>36.25</v>
      </c>
      <c r="I457" s="202"/>
      <c r="J457" s="13"/>
      <c r="K457" s="13"/>
      <c r="L457" s="198"/>
      <c r="M457" s="203"/>
      <c r="N457" s="204"/>
      <c r="O457" s="204"/>
      <c r="P457" s="204"/>
      <c r="Q457" s="204"/>
      <c r="R457" s="204"/>
      <c r="S457" s="204"/>
      <c r="T457" s="205"/>
      <c r="U457" s="13"/>
      <c r="V457" s="13"/>
      <c r="W457" s="13"/>
      <c r="X457" s="13"/>
      <c r="Y457" s="13"/>
      <c r="Z457" s="13"/>
      <c r="AA457" s="13"/>
      <c r="AB457" s="13"/>
      <c r="AC457" s="13"/>
      <c r="AD457" s="13"/>
      <c r="AE457" s="13"/>
      <c r="AT457" s="199" t="s">
        <v>204</v>
      </c>
      <c r="AU457" s="199" t="s">
        <v>88</v>
      </c>
      <c r="AV457" s="13" t="s">
        <v>88</v>
      </c>
      <c r="AW457" s="13" t="s">
        <v>33</v>
      </c>
      <c r="AX457" s="13" t="s">
        <v>78</v>
      </c>
      <c r="AY457" s="199" t="s">
        <v>130</v>
      </c>
    </row>
    <row r="458" s="13" customFormat="1">
      <c r="A458" s="13"/>
      <c r="B458" s="198"/>
      <c r="C458" s="13"/>
      <c r="D458" s="187" t="s">
        <v>204</v>
      </c>
      <c r="E458" s="199" t="s">
        <v>1</v>
      </c>
      <c r="F458" s="200" t="s">
        <v>721</v>
      </c>
      <c r="G458" s="13"/>
      <c r="H458" s="201">
        <v>1.8</v>
      </c>
      <c r="I458" s="202"/>
      <c r="J458" s="13"/>
      <c r="K458" s="13"/>
      <c r="L458" s="198"/>
      <c r="M458" s="203"/>
      <c r="N458" s="204"/>
      <c r="O458" s="204"/>
      <c r="P458" s="204"/>
      <c r="Q458" s="204"/>
      <c r="R458" s="204"/>
      <c r="S458" s="204"/>
      <c r="T458" s="205"/>
      <c r="U458" s="13"/>
      <c r="V458" s="13"/>
      <c r="W458" s="13"/>
      <c r="X458" s="13"/>
      <c r="Y458" s="13"/>
      <c r="Z458" s="13"/>
      <c r="AA458" s="13"/>
      <c r="AB458" s="13"/>
      <c r="AC458" s="13"/>
      <c r="AD458" s="13"/>
      <c r="AE458" s="13"/>
      <c r="AT458" s="199" t="s">
        <v>204</v>
      </c>
      <c r="AU458" s="199" t="s">
        <v>88</v>
      </c>
      <c r="AV458" s="13" t="s">
        <v>88</v>
      </c>
      <c r="AW458" s="13" t="s">
        <v>33</v>
      </c>
      <c r="AX458" s="13" t="s">
        <v>78</v>
      </c>
      <c r="AY458" s="199" t="s">
        <v>130</v>
      </c>
    </row>
    <row r="459" s="14" customFormat="1">
      <c r="A459" s="14"/>
      <c r="B459" s="206"/>
      <c r="C459" s="14"/>
      <c r="D459" s="187" t="s">
        <v>204</v>
      </c>
      <c r="E459" s="207" t="s">
        <v>1</v>
      </c>
      <c r="F459" s="208" t="s">
        <v>206</v>
      </c>
      <c r="G459" s="14"/>
      <c r="H459" s="209">
        <v>38.049999999999997</v>
      </c>
      <c r="I459" s="210"/>
      <c r="J459" s="14"/>
      <c r="K459" s="14"/>
      <c r="L459" s="206"/>
      <c r="M459" s="211"/>
      <c r="N459" s="212"/>
      <c r="O459" s="212"/>
      <c r="P459" s="212"/>
      <c r="Q459" s="212"/>
      <c r="R459" s="212"/>
      <c r="S459" s="212"/>
      <c r="T459" s="213"/>
      <c r="U459" s="14"/>
      <c r="V459" s="14"/>
      <c r="W459" s="14"/>
      <c r="X459" s="14"/>
      <c r="Y459" s="14"/>
      <c r="Z459" s="14"/>
      <c r="AA459" s="14"/>
      <c r="AB459" s="14"/>
      <c r="AC459" s="14"/>
      <c r="AD459" s="14"/>
      <c r="AE459" s="14"/>
      <c r="AT459" s="207" t="s">
        <v>204</v>
      </c>
      <c r="AU459" s="207" t="s">
        <v>88</v>
      </c>
      <c r="AV459" s="14" t="s">
        <v>149</v>
      </c>
      <c r="AW459" s="14" t="s">
        <v>33</v>
      </c>
      <c r="AX459" s="14" t="s">
        <v>86</v>
      </c>
      <c r="AY459" s="207" t="s">
        <v>130</v>
      </c>
    </row>
    <row r="460" s="2" customFormat="1" ht="24.15" customHeight="1">
      <c r="A460" s="38"/>
      <c r="B460" s="172"/>
      <c r="C460" s="221" t="s">
        <v>722</v>
      </c>
      <c r="D460" s="221" t="s">
        <v>250</v>
      </c>
      <c r="E460" s="222" t="s">
        <v>723</v>
      </c>
      <c r="F460" s="223" t="s">
        <v>724</v>
      </c>
      <c r="G460" s="224" t="s">
        <v>247</v>
      </c>
      <c r="H460" s="225">
        <v>38.049999999999997</v>
      </c>
      <c r="I460" s="226"/>
      <c r="J460" s="227">
        <f>ROUND(I460*H460,2)</f>
        <v>0</v>
      </c>
      <c r="K460" s="228"/>
      <c r="L460" s="229"/>
      <c r="M460" s="230" t="s">
        <v>1</v>
      </c>
      <c r="N460" s="231" t="s">
        <v>43</v>
      </c>
      <c r="O460" s="77"/>
      <c r="P460" s="183">
        <f>O460*H460</f>
        <v>0</v>
      </c>
      <c r="Q460" s="183">
        <v>0.0028</v>
      </c>
      <c r="R460" s="183">
        <f>Q460*H460</f>
        <v>0.10654</v>
      </c>
      <c r="S460" s="183">
        <v>0</v>
      </c>
      <c r="T460" s="184">
        <f>S460*H460</f>
        <v>0</v>
      </c>
      <c r="U460" s="38"/>
      <c r="V460" s="38"/>
      <c r="W460" s="38"/>
      <c r="X460" s="38"/>
      <c r="Y460" s="38"/>
      <c r="Z460" s="38"/>
      <c r="AA460" s="38"/>
      <c r="AB460" s="38"/>
      <c r="AC460" s="38"/>
      <c r="AD460" s="38"/>
      <c r="AE460" s="38"/>
      <c r="AR460" s="185" t="s">
        <v>476</v>
      </c>
      <c r="AT460" s="185" t="s">
        <v>250</v>
      </c>
      <c r="AU460" s="185" t="s">
        <v>88</v>
      </c>
      <c r="AY460" s="19" t="s">
        <v>130</v>
      </c>
      <c r="BE460" s="186">
        <f>IF(N460="základní",J460,0)</f>
        <v>0</v>
      </c>
      <c r="BF460" s="186">
        <f>IF(N460="snížená",J460,0)</f>
        <v>0</v>
      </c>
      <c r="BG460" s="186">
        <f>IF(N460="zákl. přenesená",J460,0)</f>
        <v>0</v>
      </c>
      <c r="BH460" s="186">
        <f>IF(N460="sníž. přenesená",J460,0)</f>
        <v>0</v>
      </c>
      <c r="BI460" s="186">
        <f>IF(N460="nulová",J460,0)</f>
        <v>0</v>
      </c>
      <c r="BJ460" s="19" t="s">
        <v>86</v>
      </c>
      <c r="BK460" s="186">
        <f>ROUND(I460*H460,2)</f>
        <v>0</v>
      </c>
      <c r="BL460" s="19" t="s">
        <v>359</v>
      </c>
      <c r="BM460" s="185" t="s">
        <v>725</v>
      </c>
    </row>
    <row r="461" s="2" customFormat="1" ht="16.5" customHeight="1">
      <c r="A461" s="38"/>
      <c r="B461" s="172"/>
      <c r="C461" s="173" t="s">
        <v>726</v>
      </c>
      <c r="D461" s="173" t="s">
        <v>133</v>
      </c>
      <c r="E461" s="174" t="s">
        <v>727</v>
      </c>
      <c r="F461" s="175" t="s">
        <v>728</v>
      </c>
      <c r="G461" s="176" t="s">
        <v>247</v>
      </c>
      <c r="H461" s="177">
        <v>20.25</v>
      </c>
      <c r="I461" s="178"/>
      <c r="J461" s="179">
        <f>ROUND(I461*H461,2)</f>
        <v>0</v>
      </c>
      <c r="K461" s="180"/>
      <c r="L461" s="39"/>
      <c r="M461" s="181" t="s">
        <v>1</v>
      </c>
      <c r="N461" s="182" t="s">
        <v>43</v>
      </c>
      <c r="O461" s="77"/>
      <c r="P461" s="183">
        <f>O461*H461</f>
        <v>0</v>
      </c>
      <c r="Q461" s="183">
        <v>4.0000000000000003E-05</v>
      </c>
      <c r="R461" s="183">
        <f>Q461*H461</f>
        <v>0.00081000000000000006</v>
      </c>
      <c r="S461" s="183">
        <v>0</v>
      </c>
      <c r="T461" s="184">
        <f>S461*H461</f>
        <v>0</v>
      </c>
      <c r="U461" s="38"/>
      <c r="V461" s="38"/>
      <c r="W461" s="38"/>
      <c r="X461" s="38"/>
      <c r="Y461" s="38"/>
      <c r="Z461" s="38"/>
      <c r="AA461" s="38"/>
      <c r="AB461" s="38"/>
      <c r="AC461" s="38"/>
      <c r="AD461" s="38"/>
      <c r="AE461" s="38"/>
      <c r="AR461" s="185" t="s">
        <v>359</v>
      </c>
      <c r="AT461" s="185" t="s">
        <v>133</v>
      </c>
      <c r="AU461" s="185" t="s">
        <v>88</v>
      </c>
      <c r="AY461" s="19" t="s">
        <v>130</v>
      </c>
      <c r="BE461" s="186">
        <f>IF(N461="základní",J461,0)</f>
        <v>0</v>
      </c>
      <c r="BF461" s="186">
        <f>IF(N461="snížená",J461,0)</f>
        <v>0</v>
      </c>
      <c r="BG461" s="186">
        <f>IF(N461="zákl. přenesená",J461,0)</f>
        <v>0</v>
      </c>
      <c r="BH461" s="186">
        <f>IF(N461="sníž. přenesená",J461,0)</f>
        <v>0</v>
      </c>
      <c r="BI461" s="186">
        <f>IF(N461="nulová",J461,0)</f>
        <v>0</v>
      </c>
      <c r="BJ461" s="19" t="s">
        <v>86</v>
      </c>
      <c r="BK461" s="186">
        <f>ROUND(I461*H461,2)</f>
        <v>0</v>
      </c>
      <c r="BL461" s="19" t="s">
        <v>359</v>
      </c>
      <c r="BM461" s="185" t="s">
        <v>729</v>
      </c>
    </row>
    <row r="462" s="13" customFormat="1">
      <c r="A462" s="13"/>
      <c r="B462" s="198"/>
      <c r="C462" s="13"/>
      <c r="D462" s="187" t="s">
        <v>204</v>
      </c>
      <c r="E462" s="199" t="s">
        <v>1</v>
      </c>
      <c r="F462" s="200" t="s">
        <v>730</v>
      </c>
      <c r="G462" s="13"/>
      <c r="H462" s="201">
        <v>20.25</v>
      </c>
      <c r="I462" s="202"/>
      <c r="J462" s="13"/>
      <c r="K462" s="13"/>
      <c r="L462" s="198"/>
      <c r="M462" s="203"/>
      <c r="N462" s="204"/>
      <c r="O462" s="204"/>
      <c r="P462" s="204"/>
      <c r="Q462" s="204"/>
      <c r="R462" s="204"/>
      <c r="S462" s="204"/>
      <c r="T462" s="205"/>
      <c r="U462" s="13"/>
      <c r="V462" s="13"/>
      <c r="W462" s="13"/>
      <c r="X462" s="13"/>
      <c r="Y462" s="13"/>
      <c r="Z462" s="13"/>
      <c r="AA462" s="13"/>
      <c r="AB462" s="13"/>
      <c r="AC462" s="13"/>
      <c r="AD462" s="13"/>
      <c r="AE462" s="13"/>
      <c r="AT462" s="199" t="s">
        <v>204</v>
      </c>
      <c r="AU462" s="199" t="s">
        <v>88</v>
      </c>
      <c r="AV462" s="13" t="s">
        <v>88</v>
      </c>
      <c r="AW462" s="13" t="s">
        <v>33</v>
      </c>
      <c r="AX462" s="13" t="s">
        <v>78</v>
      </c>
      <c r="AY462" s="199" t="s">
        <v>130</v>
      </c>
    </row>
    <row r="463" s="14" customFormat="1">
      <c r="A463" s="14"/>
      <c r="B463" s="206"/>
      <c r="C463" s="14"/>
      <c r="D463" s="187" t="s">
        <v>204</v>
      </c>
      <c r="E463" s="207" t="s">
        <v>1</v>
      </c>
      <c r="F463" s="208" t="s">
        <v>206</v>
      </c>
      <c r="G463" s="14"/>
      <c r="H463" s="209">
        <v>20.25</v>
      </c>
      <c r="I463" s="210"/>
      <c r="J463" s="14"/>
      <c r="K463" s="14"/>
      <c r="L463" s="206"/>
      <c r="M463" s="211"/>
      <c r="N463" s="212"/>
      <c r="O463" s="212"/>
      <c r="P463" s="212"/>
      <c r="Q463" s="212"/>
      <c r="R463" s="212"/>
      <c r="S463" s="212"/>
      <c r="T463" s="213"/>
      <c r="U463" s="14"/>
      <c r="V463" s="14"/>
      <c r="W463" s="14"/>
      <c r="X463" s="14"/>
      <c r="Y463" s="14"/>
      <c r="Z463" s="14"/>
      <c r="AA463" s="14"/>
      <c r="AB463" s="14"/>
      <c r="AC463" s="14"/>
      <c r="AD463" s="14"/>
      <c r="AE463" s="14"/>
      <c r="AT463" s="207" t="s">
        <v>204</v>
      </c>
      <c r="AU463" s="207" t="s">
        <v>88</v>
      </c>
      <c r="AV463" s="14" t="s">
        <v>149</v>
      </c>
      <c r="AW463" s="14" t="s">
        <v>33</v>
      </c>
      <c r="AX463" s="14" t="s">
        <v>86</v>
      </c>
      <c r="AY463" s="207" t="s">
        <v>130</v>
      </c>
    </row>
    <row r="464" s="2" customFormat="1" ht="24.15" customHeight="1">
      <c r="A464" s="38"/>
      <c r="B464" s="172"/>
      <c r="C464" s="221" t="s">
        <v>731</v>
      </c>
      <c r="D464" s="221" t="s">
        <v>250</v>
      </c>
      <c r="E464" s="222" t="s">
        <v>732</v>
      </c>
      <c r="F464" s="223" t="s">
        <v>733</v>
      </c>
      <c r="G464" s="224" t="s">
        <v>247</v>
      </c>
      <c r="H464" s="225">
        <v>21.263000000000002</v>
      </c>
      <c r="I464" s="226"/>
      <c r="J464" s="227">
        <f>ROUND(I464*H464,2)</f>
        <v>0</v>
      </c>
      <c r="K464" s="228"/>
      <c r="L464" s="229"/>
      <c r="M464" s="230" t="s">
        <v>1</v>
      </c>
      <c r="N464" s="231" t="s">
        <v>43</v>
      </c>
      <c r="O464" s="77"/>
      <c r="P464" s="183">
        <f>O464*H464</f>
        <v>0</v>
      </c>
      <c r="Q464" s="183">
        <v>0.010999999999999999</v>
      </c>
      <c r="R464" s="183">
        <f>Q464*H464</f>
        <v>0.23389300000000002</v>
      </c>
      <c r="S464" s="183">
        <v>0</v>
      </c>
      <c r="T464" s="184">
        <f>S464*H464</f>
        <v>0</v>
      </c>
      <c r="U464" s="38"/>
      <c r="V464" s="38"/>
      <c r="W464" s="38"/>
      <c r="X464" s="38"/>
      <c r="Y464" s="38"/>
      <c r="Z464" s="38"/>
      <c r="AA464" s="38"/>
      <c r="AB464" s="38"/>
      <c r="AC464" s="38"/>
      <c r="AD464" s="38"/>
      <c r="AE464" s="38"/>
      <c r="AR464" s="185" t="s">
        <v>476</v>
      </c>
      <c r="AT464" s="185" t="s">
        <v>250</v>
      </c>
      <c r="AU464" s="185" t="s">
        <v>88</v>
      </c>
      <c r="AY464" s="19" t="s">
        <v>130</v>
      </c>
      <c r="BE464" s="186">
        <f>IF(N464="základní",J464,0)</f>
        <v>0</v>
      </c>
      <c r="BF464" s="186">
        <f>IF(N464="snížená",J464,0)</f>
        <v>0</v>
      </c>
      <c r="BG464" s="186">
        <f>IF(N464="zákl. přenesená",J464,0)</f>
        <v>0</v>
      </c>
      <c r="BH464" s="186">
        <f>IF(N464="sníž. přenesená",J464,0)</f>
        <v>0</v>
      </c>
      <c r="BI464" s="186">
        <f>IF(N464="nulová",J464,0)</f>
        <v>0</v>
      </c>
      <c r="BJ464" s="19" t="s">
        <v>86</v>
      </c>
      <c r="BK464" s="186">
        <f>ROUND(I464*H464,2)</f>
        <v>0</v>
      </c>
      <c r="BL464" s="19" t="s">
        <v>359</v>
      </c>
      <c r="BM464" s="185" t="s">
        <v>734</v>
      </c>
    </row>
    <row r="465" s="2" customFormat="1">
      <c r="A465" s="38"/>
      <c r="B465" s="39"/>
      <c r="C465" s="38"/>
      <c r="D465" s="187" t="s">
        <v>152</v>
      </c>
      <c r="E465" s="38"/>
      <c r="F465" s="188" t="s">
        <v>735</v>
      </c>
      <c r="G465" s="38"/>
      <c r="H465" s="38"/>
      <c r="I465" s="189"/>
      <c r="J465" s="38"/>
      <c r="K465" s="38"/>
      <c r="L465" s="39"/>
      <c r="M465" s="190"/>
      <c r="N465" s="191"/>
      <c r="O465" s="77"/>
      <c r="P465" s="77"/>
      <c r="Q465" s="77"/>
      <c r="R465" s="77"/>
      <c r="S465" s="77"/>
      <c r="T465" s="78"/>
      <c r="U465" s="38"/>
      <c r="V465" s="38"/>
      <c r="W465" s="38"/>
      <c r="X465" s="38"/>
      <c r="Y465" s="38"/>
      <c r="Z465" s="38"/>
      <c r="AA465" s="38"/>
      <c r="AB465" s="38"/>
      <c r="AC465" s="38"/>
      <c r="AD465" s="38"/>
      <c r="AE465" s="38"/>
      <c r="AT465" s="19" t="s">
        <v>152</v>
      </c>
      <c r="AU465" s="19" t="s">
        <v>88</v>
      </c>
    </row>
    <row r="466" s="13" customFormat="1">
      <c r="A466" s="13"/>
      <c r="B466" s="198"/>
      <c r="C466" s="13"/>
      <c r="D466" s="187" t="s">
        <v>204</v>
      </c>
      <c r="E466" s="199" t="s">
        <v>1</v>
      </c>
      <c r="F466" s="200" t="s">
        <v>730</v>
      </c>
      <c r="G466" s="13"/>
      <c r="H466" s="201">
        <v>20.25</v>
      </c>
      <c r="I466" s="202"/>
      <c r="J466" s="13"/>
      <c r="K466" s="13"/>
      <c r="L466" s="198"/>
      <c r="M466" s="203"/>
      <c r="N466" s="204"/>
      <c r="O466" s="204"/>
      <c r="P466" s="204"/>
      <c r="Q466" s="204"/>
      <c r="R466" s="204"/>
      <c r="S466" s="204"/>
      <c r="T466" s="205"/>
      <c r="U466" s="13"/>
      <c r="V466" s="13"/>
      <c r="W466" s="13"/>
      <c r="X466" s="13"/>
      <c r="Y466" s="13"/>
      <c r="Z466" s="13"/>
      <c r="AA466" s="13"/>
      <c r="AB466" s="13"/>
      <c r="AC466" s="13"/>
      <c r="AD466" s="13"/>
      <c r="AE466" s="13"/>
      <c r="AT466" s="199" t="s">
        <v>204</v>
      </c>
      <c r="AU466" s="199" t="s">
        <v>88</v>
      </c>
      <c r="AV466" s="13" t="s">
        <v>88</v>
      </c>
      <c r="AW466" s="13" t="s">
        <v>33</v>
      </c>
      <c r="AX466" s="13" t="s">
        <v>78</v>
      </c>
      <c r="AY466" s="199" t="s">
        <v>130</v>
      </c>
    </row>
    <row r="467" s="14" customFormat="1">
      <c r="A467" s="14"/>
      <c r="B467" s="206"/>
      <c r="C467" s="14"/>
      <c r="D467" s="187" t="s">
        <v>204</v>
      </c>
      <c r="E467" s="207" t="s">
        <v>1</v>
      </c>
      <c r="F467" s="208" t="s">
        <v>206</v>
      </c>
      <c r="G467" s="14"/>
      <c r="H467" s="209">
        <v>20.25</v>
      </c>
      <c r="I467" s="210"/>
      <c r="J467" s="14"/>
      <c r="K467" s="14"/>
      <c r="L467" s="206"/>
      <c r="M467" s="211"/>
      <c r="N467" s="212"/>
      <c r="O467" s="212"/>
      <c r="P467" s="212"/>
      <c r="Q467" s="212"/>
      <c r="R467" s="212"/>
      <c r="S467" s="212"/>
      <c r="T467" s="213"/>
      <c r="U467" s="14"/>
      <c r="V467" s="14"/>
      <c r="W467" s="14"/>
      <c r="X467" s="14"/>
      <c r="Y467" s="14"/>
      <c r="Z467" s="14"/>
      <c r="AA467" s="14"/>
      <c r="AB467" s="14"/>
      <c r="AC467" s="14"/>
      <c r="AD467" s="14"/>
      <c r="AE467" s="14"/>
      <c r="AT467" s="207" t="s">
        <v>204</v>
      </c>
      <c r="AU467" s="207" t="s">
        <v>88</v>
      </c>
      <c r="AV467" s="14" t="s">
        <v>149</v>
      </c>
      <c r="AW467" s="14" t="s">
        <v>33</v>
      </c>
      <c r="AX467" s="14" t="s">
        <v>78</v>
      </c>
      <c r="AY467" s="207" t="s">
        <v>130</v>
      </c>
    </row>
    <row r="468" s="13" customFormat="1">
      <c r="A468" s="13"/>
      <c r="B468" s="198"/>
      <c r="C468" s="13"/>
      <c r="D468" s="187" t="s">
        <v>204</v>
      </c>
      <c r="E468" s="199" t="s">
        <v>1</v>
      </c>
      <c r="F468" s="200" t="s">
        <v>736</v>
      </c>
      <c r="G468" s="13"/>
      <c r="H468" s="201">
        <v>21.263000000000002</v>
      </c>
      <c r="I468" s="202"/>
      <c r="J468" s="13"/>
      <c r="K468" s="13"/>
      <c r="L468" s="198"/>
      <c r="M468" s="203"/>
      <c r="N468" s="204"/>
      <c r="O468" s="204"/>
      <c r="P468" s="204"/>
      <c r="Q468" s="204"/>
      <c r="R468" s="204"/>
      <c r="S468" s="204"/>
      <c r="T468" s="205"/>
      <c r="U468" s="13"/>
      <c r="V468" s="13"/>
      <c r="W468" s="13"/>
      <c r="X468" s="13"/>
      <c r="Y468" s="13"/>
      <c r="Z468" s="13"/>
      <c r="AA468" s="13"/>
      <c r="AB468" s="13"/>
      <c r="AC468" s="13"/>
      <c r="AD468" s="13"/>
      <c r="AE468" s="13"/>
      <c r="AT468" s="199" t="s">
        <v>204</v>
      </c>
      <c r="AU468" s="199" t="s">
        <v>88</v>
      </c>
      <c r="AV468" s="13" t="s">
        <v>88</v>
      </c>
      <c r="AW468" s="13" t="s">
        <v>33</v>
      </c>
      <c r="AX468" s="13" t="s">
        <v>86</v>
      </c>
      <c r="AY468" s="199" t="s">
        <v>130</v>
      </c>
    </row>
    <row r="469" s="2" customFormat="1" ht="44.25" customHeight="1">
      <c r="A469" s="38"/>
      <c r="B469" s="172"/>
      <c r="C469" s="173" t="s">
        <v>737</v>
      </c>
      <c r="D469" s="173" t="s">
        <v>133</v>
      </c>
      <c r="E469" s="174" t="s">
        <v>738</v>
      </c>
      <c r="F469" s="175" t="s">
        <v>739</v>
      </c>
      <c r="G469" s="176" t="s">
        <v>247</v>
      </c>
      <c r="H469" s="177">
        <v>35.75</v>
      </c>
      <c r="I469" s="178"/>
      <c r="J469" s="179">
        <f>ROUND(I469*H469,2)</f>
        <v>0</v>
      </c>
      <c r="K469" s="180"/>
      <c r="L469" s="39"/>
      <c r="M469" s="181" t="s">
        <v>1</v>
      </c>
      <c r="N469" s="182" t="s">
        <v>43</v>
      </c>
      <c r="O469" s="77"/>
      <c r="P469" s="183">
        <f>O469*H469</f>
        <v>0</v>
      </c>
      <c r="Q469" s="183">
        <v>0</v>
      </c>
      <c r="R469" s="183">
        <f>Q469*H469</f>
        <v>0</v>
      </c>
      <c r="S469" s="183">
        <v>0</v>
      </c>
      <c r="T469" s="184">
        <f>S469*H469</f>
        <v>0</v>
      </c>
      <c r="U469" s="38"/>
      <c r="V469" s="38"/>
      <c r="W469" s="38"/>
      <c r="X469" s="38"/>
      <c r="Y469" s="38"/>
      <c r="Z469" s="38"/>
      <c r="AA469" s="38"/>
      <c r="AB469" s="38"/>
      <c r="AC469" s="38"/>
      <c r="AD469" s="38"/>
      <c r="AE469" s="38"/>
      <c r="AR469" s="185" t="s">
        <v>359</v>
      </c>
      <c r="AT469" s="185" t="s">
        <v>133</v>
      </c>
      <c r="AU469" s="185" t="s">
        <v>88</v>
      </c>
      <c r="AY469" s="19" t="s">
        <v>130</v>
      </c>
      <c r="BE469" s="186">
        <f>IF(N469="základní",J469,0)</f>
        <v>0</v>
      </c>
      <c r="BF469" s="186">
        <f>IF(N469="snížená",J469,0)</f>
        <v>0</v>
      </c>
      <c r="BG469" s="186">
        <f>IF(N469="zákl. přenesená",J469,0)</f>
        <v>0</v>
      </c>
      <c r="BH469" s="186">
        <f>IF(N469="sníž. přenesená",J469,0)</f>
        <v>0</v>
      </c>
      <c r="BI469" s="186">
        <f>IF(N469="nulová",J469,0)</f>
        <v>0</v>
      </c>
      <c r="BJ469" s="19" t="s">
        <v>86</v>
      </c>
      <c r="BK469" s="186">
        <f>ROUND(I469*H469,2)</f>
        <v>0</v>
      </c>
      <c r="BL469" s="19" t="s">
        <v>359</v>
      </c>
      <c r="BM469" s="185" t="s">
        <v>740</v>
      </c>
    </row>
    <row r="470" s="2" customFormat="1">
      <c r="A470" s="38"/>
      <c r="B470" s="39"/>
      <c r="C470" s="38"/>
      <c r="D470" s="187" t="s">
        <v>152</v>
      </c>
      <c r="E470" s="38"/>
      <c r="F470" s="188" t="s">
        <v>741</v>
      </c>
      <c r="G470" s="38"/>
      <c r="H470" s="38"/>
      <c r="I470" s="189"/>
      <c r="J470" s="38"/>
      <c r="K470" s="38"/>
      <c r="L470" s="39"/>
      <c r="M470" s="190"/>
      <c r="N470" s="191"/>
      <c r="O470" s="77"/>
      <c r="P470" s="77"/>
      <c r="Q470" s="77"/>
      <c r="R470" s="77"/>
      <c r="S470" s="77"/>
      <c r="T470" s="78"/>
      <c r="U470" s="38"/>
      <c r="V470" s="38"/>
      <c r="W470" s="38"/>
      <c r="X470" s="38"/>
      <c r="Y470" s="38"/>
      <c r="Z470" s="38"/>
      <c r="AA470" s="38"/>
      <c r="AB470" s="38"/>
      <c r="AC470" s="38"/>
      <c r="AD470" s="38"/>
      <c r="AE470" s="38"/>
      <c r="AT470" s="19" t="s">
        <v>152</v>
      </c>
      <c r="AU470" s="19" t="s">
        <v>88</v>
      </c>
    </row>
    <row r="471" s="13" customFormat="1">
      <c r="A471" s="13"/>
      <c r="B471" s="198"/>
      <c r="C471" s="13"/>
      <c r="D471" s="187" t="s">
        <v>204</v>
      </c>
      <c r="E471" s="199" t="s">
        <v>1</v>
      </c>
      <c r="F471" s="200" t="s">
        <v>705</v>
      </c>
      <c r="G471" s="13"/>
      <c r="H471" s="201">
        <v>21.449999999999999</v>
      </c>
      <c r="I471" s="202"/>
      <c r="J471" s="13"/>
      <c r="K471" s="13"/>
      <c r="L471" s="198"/>
      <c r="M471" s="203"/>
      <c r="N471" s="204"/>
      <c r="O471" s="204"/>
      <c r="P471" s="204"/>
      <c r="Q471" s="204"/>
      <c r="R471" s="204"/>
      <c r="S471" s="204"/>
      <c r="T471" s="205"/>
      <c r="U471" s="13"/>
      <c r="V471" s="13"/>
      <c r="W471" s="13"/>
      <c r="X471" s="13"/>
      <c r="Y471" s="13"/>
      <c r="Z471" s="13"/>
      <c r="AA471" s="13"/>
      <c r="AB471" s="13"/>
      <c r="AC471" s="13"/>
      <c r="AD471" s="13"/>
      <c r="AE471" s="13"/>
      <c r="AT471" s="199" t="s">
        <v>204</v>
      </c>
      <c r="AU471" s="199" t="s">
        <v>88</v>
      </c>
      <c r="AV471" s="13" t="s">
        <v>88</v>
      </c>
      <c r="AW471" s="13" t="s">
        <v>33</v>
      </c>
      <c r="AX471" s="13" t="s">
        <v>78</v>
      </c>
      <c r="AY471" s="199" t="s">
        <v>130</v>
      </c>
    </row>
    <row r="472" s="13" customFormat="1">
      <c r="A472" s="13"/>
      <c r="B472" s="198"/>
      <c r="C472" s="13"/>
      <c r="D472" s="187" t="s">
        <v>204</v>
      </c>
      <c r="E472" s="199" t="s">
        <v>1</v>
      </c>
      <c r="F472" s="200" t="s">
        <v>706</v>
      </c>
      <c r="G472" s="13"/>
      <c r="H472" s="201">
        <v>2.2999999999999998</v>
      </c>
      <c r="I472" s="202"/>
      <c r="J472" s="13"/>
      <c r="K472" s="13"/>
      <c r="L472" s="198"/>
      <c r="M472" s="203"/>
      <c r="N472" s="204"/>
      <c r="O472" s="204"/>
      <c r="P472" s="204"/>
      <c r="Q472" s="204"/>
      <c r="R472" s="204"/>
      <c r="S472" s="204"/>
      <c r="T472" s="205"/>
      <c r="U472" s="13"/>
      <c r="V472" s="13"/>
      <c r="W472" s="13"/>
      <c r="X472" s="13"/>
      <c r="Y472" s="13"/>
      <c r="Z472" s="13"/>
      <c r="AA472" s="13"/>
      <c r="AB472" s="13"/>
      <c r="AC472" s="13"/>
      <c r="AD472" s="13"/>
      <c r="AE472" s="13"/>
      <c r="AT472" s="199" t="s">
        <v>204</v>
      </c>
      <c r="AU472" s="199" t="s">
        <v>88</v>
      </c>
      <c r="AV472" s="13" t="s">
        <v>88</v>
      </c>
      <c r="AW472" s="13" t="s">
        <v>33</v>
      </c>
      <c r="AX472" s="13" t="s">
        <v>78</v>
      </c>
      <c r="AY472" s="199" t="s">
        <v>130</v>
      </c>
    </row>
    <row r="473" s="13" customFormat="1">
      <c r="A473" s="13"/>
      <c r="B473" s="198"/>
      <c r="C473" s="13"/>
      <c r="D473" s="187" t="s">
        <v>204</v>
      </c>
      <c r="E473" s="199" t="s">
        <v>1</v>
      </c>
      <c r="F473" s="200" t="s">
        <v>707</v>
      </c>
      <c r="G473" s="13"/>
      <c r="H473" s="201">
        <v>12</v>
      </c>
      <c r="I473" s="202"/>
      <c r="J473" s="13"/>
      <c r="K473" s="13"/>
      <c r="L473" s="198"/>
      <c r="M473" s="203"/>
      <c r="N473" s="204"/>
      <c r="O473" s="204"/>
      <c r="P473" s="204"/>
      <c r="Q473" s="204"/>
      <c r="R473" s="204"/>
      <c r="S473" s="204"/>
      <c r="T473" s="205"/>
      <c r="U473" s="13"/>
      <c r="V473" s="13"/>
      <c r="W473" s="13"/>
      <c r="X473" s="13"/>
      <c r="Y473" s="13"/>
      <c r="Z473" s="13"/>
      <c r="AA473" s="13"/>
      <c r="AB473" s="13"/>
      <c r="AC473" s="13"/>
      <c r="AD473" s="13"/>
      <c r="AE473" s="13"/>
      <c r="AT473" s="199" t="s">
        <v>204</v>
      </c>
      <c r="AU473" s="199" t="s">
        <v>88</v>
      </c>
      <c r="AV473" s="13" t="s">
        <v>88</v>
      </c>
      <c r="AW473" s="13" t="s">
        <v>33</v>
      </c>
      <c r="AX473" s="13" t="s">
        <v>78</v>
      </c>
      <c r="AY473" s="199" t="s">
        <v>130</v>
      </c>
    </row>
    <row r="474" s="14" customFormat="1">
      <c r="A474" s="14"/>
      <c r="B474" s="206"/>
      <c r="C474" s="14"/>
      <c r="D474" s="187" t="s">
        <v>204</v>
      </c>
      <c r="E474" s="207" t="s">
        <v>1</v>
      </c>
      <c r="F474" s="208" t="s">
        <v>206</v>
      </c>
      <c r="G474" s="14"/>
      <c r="H474" s="209">
        <v>35.75</v>
      </c>
      <c r="I474" s="210"/>
      <c r="J474" s="14"/>
      <c r="K474" s="14"/>
      <c r="L474" s="206"/>
      <c r="M474" s="211"/>
      <c r="N474" s="212"/>
      <c r="O474" s="212"/>
      <c r="P474" s="212"/>
      <c r="Q474" s="212"/>
      <c r="R474" s="212"/>
      <c r="S474" s="212"/>
      <c r="T474" s="213"/>
      <c r="U474" s="14"/>
      <c r="V474" s="14"/>
      <c r="W474" s="14"/>
      <c r="X474" s="14"/>
      <c r="Y474" s="14"/>
      <c r="Z474" s="14"/>
      <c r="AA474" s="14"/>
      <c r="AB474" s="14"/>
      <c r="AC474" s="14"/>
      <c r="AD474" s="14"/>
      <c r="AE474" s="14"/>
      <c r="AT474" s="207" t="s">
        <v>204</v>
      </c>
      <c r="AU474" s="207" t="s">
        <v>88</v>
      </c>
      <c r="AV474" s="14" t="s">
        <v>149</v>
      </c>
      <c r="AW474" s="14" t="s">
        <v>33</v>
      </c>
      <c r="AX474" s="14" t="s">
        <v>86</v>
      </c>
      <c r="AY474" s="207" t="s">
        <v>130</v>
      </c>
    </row>
    <row r="475" s="2" customFormat="1" ht="24.15" customHeight="1">
      <c r="A475" s="38"/>
      <c r="B475" s="172"/>
      <c r="C475" s="173" t="s">
        <v>742</v>
      </c>
      <c r="D475" s="173" t="s">
        <v>133</v>
      </c>
      <c r="E475" s="174" t="s">
        <v>743</v>
      </c>
      <c r="F475" s="175" t="s">
        <v>744</v>
      </c>
      <c r="G475" s="176" t="s">
        <v>240</v>
      </c>
      <c r="H475" s="177">
        <v>0.39800000000000002</v>
      </c>
      <c r="I475" s="178"/>
      <c r="J475" s="179">
        <f>ROUND(I475*H475,2)</f>
        <v>0</v>
      </c>
      <c r="K475" s="180"/>
      <c r="L475" s="39"/>
      <c r="M475" s="181" t="s">
        <v>1</v>
      </c>
      <c r="N475" s="182" t="s">
        <v>43</v>
      </c>
      <c r="O475" s="77"/>
      <c r="P475" s="183">
        <f>O475*H475</f>
        <v>0</v>
      </c>
      <c r="Q475" s="183">
        <v>0</v>
      </c>
      <c r="R475" s="183">
        <f>Q475*H475</f>
        <v>0</v>
      </c>
      <c r="S475" s="183">
        <v>0</v>
      </c>
      <c r="T475" s="184">
        <f>S475*H475</f>
        <v>0</v>
      </c>
      <c r="U475" s="38"/>
      <c r="V475" s="38"/>
      <c r="W475" s="38"/>
      <c r="X475" s="38"/>
      <c r="Y475" s="38"/>
      <c r="Z475" s="38"/>
      <c r="AA475" s="38"/>
      <c r="AB475" s="38"/>
      <c r="AC475" s="38"/>
      <c r="AD475" s="38"/>
      <c r="AE475" s="38"/>
      <c r="AR475" s="185" t="s">
        <v>359</v>
      </c>
      <c r="AT475" s="185" t="s">
        <v>133</v>
      </c>
      <c r="AU475" s="185" t="s">
        <v>88</v>
      </c>
      <c r="AY475" s="19" t="s">
        <v>130</v>
      </c>
      <c r="BE475" s="186">
        <f>IF(N475="základní",J475,0)</f>
        <v>0</v>
      </c>
      <c r="BF475" s="186">
        <f>IF(N475="snížená",J475,0)</f>
        <v>0</v>
      </c>
      <c r="BG475" s="186">
        <f>IF(N475="zákl. přenesená",J475,0)</f>
        <v>0</v>
      </c>
      <c r="BH475" s="186">
        <f>IF(N475="sníž. přenesená",J475,0)</f>
        <v>0</v>
      </c>
      <c r="BI475" s="186">
        <f>IF(N475="nulová",J475,0)</f>
        <v>0</v>
      </c>
      <c r="BJ475" s="19" t="s">
        <v>86</v>
      </c>
      <c r="BK475" s="186">
        <f>ROUND(I475*H475,2)</f>
        <v>0</v>
      </c>
      <c r="BL475" s="19" t="s">
        <v>359</v>
      </c>
      <c r="BM475" s="185" t="s">
        <v>745</v>
      </c>
    </row>
    <row r="476" s="12" customFormat="1" ht="22.8" customHeight="1">
      <c r="A476" s="12"/>
      <c r="B476" s="159"/>
      <c r="C476" s="12"/>
      <c r="D476" s="160" t="s">
        <v>77</v>
      </c>
      <c r="E476" s="170" t="s">
        <v>746</v>
      </c>
      <c r="F476" s="170" t="s">
        <v>747</v>
      </c>
      <c r="G476" s="12"/>
      <c r="H476" s="12"/>
      <c r="I476" s="162"/>
      <c r="J476" s="171">
        <f>BK476</f>
        <v>0</v>
      </c>
      <c r="K476" s="12"/>
      <c r="L476" s="159"/>
      <c r="M476" s="164"/>
      <c r="N476" s="165"/>
      <c r="O476" s="165"/>
      <c r="P476" s="166">
        <f>SUM(P477:P487)</f>
        <v>0</v>
      </c>
      <c r="Q476" s="165"/>
      <c r="R476" s="166">
        <f>SUM(R477:R487)</f>
        <v>0.034398129999999999</v>
      </c>
      <c r="S476" s="165"/>
      <c r="T476" s="167">
        <f>SUM(T477:T487)</f>
        <v>0.059999999999999998</v>
      </c>
      <c r="U476" s="12"/>
      <c r="V476" s="12"/>
      <c r="W476" s="12"/>
      <c r="X476" s="12"/>
      <c r="Y476" s="12"/>
      <c r="Z476" s="12"/>
      <c r="AA476" s="12"/>
      <c r="AB476" s="12"/>
      <c r="AC476" s="12"/>
      <c r="AD476" s="12"/>
      <c r="AE476" s="12"/>
      <c r="AR476" s="160" t="s">
        <v>88</v>
      </c>
      <c r="AT476" s="168" t="s">
        <v>77</v>
      </c>
      <c r="AU476" s="168" t="s">
        <v>86</v>
      </c>
      <c r="AY476" s="160" t="s">
        <v>130</v>
      </c>
      <c r="BK476" s="169">
        <f>SUM(BK477:BK487)</f>
        <v>0</v>
      </c>
    </row>
    <row r="477" s="2" customFormat="1" ht="24.15" customHeight="1">
      <c r="A477" s="38"/>
      <c r="B477" s="172"/>
      <c r="C477" s="173" t="s">
        <v>748</v>
      </c>
      <c r="D477" s="173" t="s">
        <v>133</v>
      </c>
      <c r="E477" s="174" t="s">
        <v>749</v>
      </c>
      <c r="F477" s="175" t="s">
        <v>750</v>
      </c>
      <c r="G477" s="176" t="s">
        <v>201</v>
      </c>
      <c r="H477" s="177">
        <v>238.16499999999999</v>
      </c>
      <c r="I477" s="178"/>
      <c r="J477" s="179">
        <f>ROUND(I477*H477,2)</f>
        <v>0</v>
      </c>
      <c r="K477" s="180"/>
      <c r="L477" s="39"/>
      <c r="M477" s="181" t="s">
        <v>1</v>
      </c>
      <c r="N477" s="182" t="s">
        <v>43</v>
      </c>
      <c r="O477" s="77"/>
      <c r="P477" s="183">
        <f>O477*H477</f>
        <v>0</v>
      </c>
      <c r="Q477" s="183">
        <v>0</v>
      </c>
      <c r="R477" s="183">
        <f>Q477*H477</f>
        <v>0</v>
      </c>
      <c r="S477" s="183">
        <v>0</v>
      </c>
      <c r="T477" s="184">
        <f>S477*H477</f>
        <v>0</v>
      </c>
      <c r="U477" s="38"/>
      <c r="V477" s="38"/>
      <c r="W477" s="38"/>
      <c r="X477" s="38"/>
      <c r="Y477" s="38"/>
      <c r="Z477" s="38"/>
      <c r="AA477" s="38"/>
      <c r="AB477" s="38"/>
      <c r="AC477" s="38"/>
      <c r="AD477" s="38"/>
      <c r="AE477" s="38"/>
      <c r="AR477" s="185" t="s">
        <v>359</v>
      </c>
      <c r="AT477" s="185" t="s">
        <v>133</v>
      </c>
      <c r="AU477" s="185" t="s">
        <v>88</v>
      </c>
      <c r="AY477" s="19" t="s">
        <v>130</v>
      </c>
      <c r="BE477" s="186">
        <f>IF(N477="základní",J477,0)</f>
        <v>0</v>
      </c>
      <c r="BF477" s="186">
        <f>IF(N477="snížená",J477,0)</f>
        <v>0</v>
      </c>
      <c r="BG477" s="186">
        <f>IF(N477="zákl. přenesená",J477,0)</f>
        <v>0</v>
      </c>
      <c r="BH477" s="186">
        <f>IF(N477="sníž. přenesená",J477,0)</f>
        <v>0</v>
      </c>
      <c r="BI477" s="186">
        <f>IF(N477="nulová",J477,0)</f>
        <v>0</v>
      </c>
      <c r="BJ477" s="19" t="s">
        <v>86</v>
      </c>
      <c r="BK477" s="186">
        <f>ROUND(I477*H477,2)</f>
        <v>0</v>
      </c>
      <c r="BL477" s="19" t="s">
        <v>359</v>
      </c>
      <c r="BM477" s="185" t="s">
        <v>751</v>
      </c>
    </row>
    <row r="478" s="2" customFormat="1">
      <c r="A478" s="38"/>
      <c r="B478" s="39"/>
      <c r="C478" s="38"/>
      <c r="D478" s="187" t="s">
        <v>152</v>
      </c>
      <c r="E478" s="38"/>
      <c r="F478" s="188" t="s">
        <v>752</v>
      </c>
      <c r="G478" s="38"/>
      <c r="H478" s="38"/>
      <c r="I478" s="189"/>
      <c r="J478" s="38"/>
      <c r="K478" s="38"/>
      <c r="L478" s="39"/>
      <c r="M478" s="190"/>
      <c r="N478" s="191"/>
      <c r="O478" s="77"/>
      <c r="P478" s="77"/>
      <c r="Q478" s="77"/>
      <c r="R478" s="77"/>
      <c r="S478" s="77"/>
      <c r="T478" s="78"/>
      <c r="U478" s="38"/>
      <c r="V478" s="38"/>
      <c r="W478" s="38"/>
      <c r="X478" s="38"/>
      <c r="Y478" s="38"/>
      <c r="Z478" s="38"/>
      <c r="AA478" s="38"/>
      <c r="AB478" s="38"/>
      <c r="AC478" s="38"/>
      <c r="AD478" s="38"/>
      <c r="AE478" s="38"/>
      <c r="AT478" s="19" t="s">
        <v>152</v>
      </c>
      <c r="AU478" s="19" t="s">
        <v>88</v>
      </c>
    </row>
    <row r="479" s="2" customFormat="1" ht="49.05" customHeight="1">
      <c r="A479" s="38"/>
      <c r="B479" s="172"/>
      <c r="C479" s="221" t="s">
        <v>753</v>
      </c>
      <c r="D479" s="221" t="s">
        <v>250</v>
      </c>
      <c r="E479" s="222" t="s">
        <v>754</v>
      </c>
      <c r="F479" s="223" t="s">
        <v>755</v>
      </c>
      <c r="G479" s="224" t="s">
        <v>201</v>
      </c>
      <c r="H479" s="225">
        <v>264.601</v>
      </c>
      <c r="I479" s="226"/>
      <c r="J479" s="227">
        <f>ROUND(I479*H479,2)</f>
        <v>0</v>
      </c>
      <c r="K479" s="228"/>
      <c r="L479" s="229"/>
      <c r="M479" s="230" t="s">
        <v>1</v>
      </c>
      <c r="N479" s="231" t="s">
        <v>43</v>
      </c>
      <c r="O479" s="77"/>
      <c r="P479" s="183">
        <f>O479*H479</f>
        <v>0</v>
      </c>
      <c r="Q479" s="183">
        <v>0.00012999999999999999</v>
      </c>
      <c r="R479" s="183">
        <f>Q479*H479</f>
        <v>0.034398129999999999</v>
      </c>
      <c r="S479" s="183">
        <v>0</v>
      </c>
      <c r="T479" s="184">
        <f>S479*H479</f>
        <v>0</v>
      </c>
      <c r="U479" s="38"/>
      <c r="V479" s="38"/>
      <c r="W479" s="38"/>
      <c r="X479" s="38"/>
      <c r="Y479" s="38"/>
      <c r="Z479" s="38"/>
      <c r="AA479" s="38"/>
      <c r="AB479" s="38"/>
      <c r="AC479" s="38"/>
      <c r="AD479" s="38"/>
      <c r="AE479" s="38"/>
      <c r="AR479" s="185" t="s">
        <v>476</v>
      </c>
      <c r="AT479" s="185" t="s">
        <v>250</v>
      </c>
      <c r="AU479" s="185" t="s">
        <v>88</v>
      </c>
      <c r="AY479" s="19" t="s">
        <v>130</v>
      </c>
      <c r="BE479" s="186">
        <f>IF(N479="základní",J479,0)</f>
        <v>0</v>
      </c>
      <c r="BF479" s="186">
        <f>IF(N479="snížená",J479,0)</f>
        <v>0</v>
      </c>
      <c r="BG479" s="186">
        <f>IF(N479="zákl. přenesená",J479,0)</f>
        <v>0</v>
      </c>
      <c r="BH479" s="186">
        <f>IF(N479="sníž. přenesená",J479,0)</f>
        <v>0</v>
      </c>
      <c r="BI479" s="186">
        <f>IF(N479="nulová",J479,0)</f>
        <v>0</v>
      </c>
      <c r="BJ479" s="19" t="s">
        <v>86</v>
      </c>
      <c r="BK479" s="186">
        <f>ROUND(I479*H479,2)</f>
        <v>0</v>
      </c>
      <c r="BL479" s="19" t="s">
        <v>359</v>
      </c>
      <c r="BM479" s="185" t="s">
        <v>756</v>
      </c>
    </row>
    <row r="480" s="13" customFormat="1">
      <c r="A480" s="13"/>
      <c r="B480" s="198"/>
      <c r="C480" s="13"/>
      <c r="D480" s="187" t="s">
        <v>204</v>
      </c>
      <c r="E480" s="199" t="s">
        <v>1</v>
      </c>
      <c r="F480" s="200" t="s">
        <v>757</v>
      </c>
      <c r="G480" s="13"/>
      <c r="H480" s="201">
        <v>264.601</v>
      </c>
      <c r="I480" s="202"/>
      <c r="J480" s="13"/>
      <c r="K480" s="13"/>
      <c r="L480" s="198"/>
      <c r="M480" s="203"/>
      <c r="N480" s="204"/>
      <c r="O480" s="204"/>
      <c r="P480" s="204"/>
      <c r="Q480" s="204"/>
      <c r="R480" s="204"/>
      <c r="S480" s="204"/>
      <c r="T480" s="205"/>
      <c r="U480" s="13"/>
      <c r="V480" s="13"/>
      <c r="W480" s="13"/>
      <c r="X480" s="13"/>
      <c r="Y480" s="13"/>
      <c r="Z480" s="13"/>
      <c r="AA480" s="13"/>
      <c r="AB480" s="13"/>
      <c r="AC480" s="13"/>
      <c r="AD480" s="13"/>
      <c r="AE480" s="13"/>
      <c r="AT480" s="199" t="s">
        <v>204</v>
      </c>
      <c r="AU480" s="199" t="s">
        <v>88</v>
      </c>
      <c r="AV480" s="13" t="s">
        <v>88</v>
      </c>
      <c r="AW480" s="13" t="s">
        <v>33</v>
      </c>
      <c r="AX480" s="13" t="s">
        <v>86</v>
      </c>
      <c r="AY480" s="199" t="s">
        <v>130</v>
      </c>
    </row>
    <row r="481" s="2" customFormat="1" ht="24.15" customHeight="1">
      <c r="A481" s="38"/>
      <c r="B481" s="172"/>
      <c r="C481" s="173" t="s">
        <v>758</v>
      </c>
      <c r="D481" s="173" t="s">
        <v>133</v>
      </c>
      <c r="E481" s="174" t="s">
        <v>759</v>
      </c>
      <c r="F481" s="175" t="s">
        <v>760</v>
      </c>
      <c r="G481" s="176" t="s">
        <v>209</v>
      </c>
      <c r="H481" s="177">
        <v>18</v>
      </c>
      <c r="I481" s="178"/>
      <c r="J481" s="179">
        <f>ROUND(I481*H481,2)</f>
        <v>0</v>
      </c>
      <c r="K481" s="180"/>
      <c r="L481" s="39"/>
      <c r="M481" s="181" t="s">
        <v>1</v>
      </c>
      <c r="N481" s="182" t="s">
        <v>43</v>
      </c>
      <c r="O481" s="77"/>
      <c r="P481" s="183">
        <f>O481*H481</f>
        <v>0</v>
      </c>
      <c r="Q481" s="183">
        <v>0</v>
      </c>
      <c r="R481" s="183">
        <f>Q481*H481</f>
        <v>0</v>
      </c>
      <c r="S481" s="183">
        <v>0</v>
      </c>
      <c r="T481" s="184">
        <f>S481*H481</f>
        <v>0</v>
      </c>
      <c r="U481" s="38"/>
      <c r="V481" s="38"/>
      <c r="W481" s="38"/>
      <c r="X481" s="38"/>
      <c r="Y481" s="38"/>
      <c r="Z481" s="38"/>
      <c r="AA481" s="38"/>
      <c r="AB481" s="38"/>
      <c r="AC481" s="38"/>
      <c r="AD481" s="38"/>
      <c r="AE481" s="38"/>
      <c r="AR481" s="185" t="s">
        <v>359</v>
      </c>
      <c r="AT481" s="185" t="s">
        <v>133</v>
      </c>
      <c r="AU481" s="185" t="s">
        <v>88</v>
      </c>
      <c r="AY481" s="19" t="s">
        <v>130</v>
      </c>
      <c r="BE481" s="186">
        <f>IF(N481="základní",J481,0)</f>
        <v>0</v>
      </c>
      <c r="BF481" s="186">
        <f>IF(N481="snížená",J481,0)</f>
        <v>0</v>
      </c>
      <c r="BG481" s="186">
        <f>IF(N481="zákl. přenesená",J481,0)</f>
        <v>0</v>
      </c>
      <c r="BH481" s="186">
        <f>IF(N481="sníž. přenesená",J481,0)</f>
        <v>0</v>
      </c>
      <c r="BI481" s="186">
        <f>IF(N481="nulová",J481,0)</f>
        <v>0</v>
      </c>
      <c r="BJ481" s="19" t="s">
        <v>86</v>
      </c>
      <c r="BK481" s="186">
        <f>ROUND(I481*H481,2)</f>
        <v>0</v>
      </c>
      <c r="BL481" s="19" t="s">
        <v>359</v>
      </c>
      <c r="BM481" s="185" t="s">
        <v>761</v>
      </c>
    </row>
    <row r="482" s="13" customFormat="1">
      <c r="A482" s="13"/>
      <c r="B482" s="198"/>
      <c r="C482" s="13"/>
      <c r="D482" s="187" t="s">
        <v>204</v>
      </c>
      <c r="E482" s="199" t="s">
        <v>1</v>
      </c>
      <c r="F482" s="200" t="s">
        <v>762</v>
      </c>
      <c r="G482" s="13"/>
      <c r="H482" s="201">
        <v>18</v>
      </c>
      <c r="I482" s="202"/>
      <c r="J482" s="13"/>
      <c r="K482" s="13"/>
      <c r="L482" s="198"/>
      <c r="M482" s="203"/>
      <c r="N482" s="204"/>
      <c r="O482" s="204"/>
      <c r="P482" s="204"/>
      <c r="Q482" s="204"/>
      <c r="R482" s="204"/>
      <c r="S482" s="204"/>
      <c r="T482" s="205"/>
      <c r="U482" s="13"/>
      <c r="V482" s="13"/>
      <c r="W482" s="13"/>
      <c r="X482" s="13"/>
      <c r="Y482" s="13"/>
      <c r="Z482" s="13"/>
      <c r="AA482" s="13"/>
      <c r="AB482" s="13"/>
      <c r="AC482" s="13"/>
      <c r="AD482" s="13"/>
      <c r="AE482" s="13"/>
      <c r="AT482" s="199" t="s">
        <v>204</v>
      </c>
      <c r="AU482" s="199" t="s">
        <v>88</v>
      </c>
      <c r="AV482" s="13" t="s">
        <v>88</v>
      </c>
      <c r="AW482" s="13" t="s">
        <v>33</v>
      </c>
      <c r="AX482" s="13" t="s">
        <v>78</v>
      </c>
      <c r="AY482" s="199" t="s">
        <v>130</v>
      </c>
    </row>
    <row r="483" s="14" customFormat="1">
      <c r="A483" s="14"/>
      <c r="B483" s="206"/>
      <c r="C483" s="14"/>
      <c r="D483" s="187" t="s">
        <v>204</v>
      </c>
      <c r="E483" s="207" t="s">
        <v>1</v>
      </c>
      <c r="F483" s="208" t="s">
        <v>206</v>
      </c>
      <c r="G483" s="14"/>
      <c r="H483" s="209">
        <v>18</v>
      </c>
      <c r="I483" s="210"/>
      <c r="J483" s="14"/>
      <c r="K483" s="14"/>
      <c r="L483" s="206"/>
      <c r="M483" s="211"/>
      <c r="N483" s="212"/>
      <c r="O483" s="212"/>
      <c r="P483" s="212"/>
      <c r="Q483" s="212"/>
      <c r="R483" s="212"/>
      <c r="S483" s="212"/>
      <c r="T483" s="213"/>
      <c r="U483" s="14"/>
      <c r="V483" s="14"/>
      <c r="W483" s="14"/>
      <c r="X483" s="14"/>
      <c r="Y483" s="14"/>
      <c r="Z483" s="14"/>
      <c r="AA483" s="14"/>
      <c r="AB483" s="14"/>
      <c r="AC483" s="14"/>
      <c r="AD483" s="14"/>
      <c r="AE483" s="14"/>
      <c r="AT483" s="207" t="s">
        <v>204</v>
      </c>
      <c r="AU483" s="207" t="s">
        <v>88</v>
      </c>
      <c r="AV483" s="14" t="s">
        <v>149</v>
      </c>
      <c r="AW483" s="14" t="s">
        <v>33</v>
      </c>
      <c r="AX483" s="14" t="s">
        <v>86</v>
      </c>
      <c r="AY483" s="207" t="s">
        <v>130</v>
      </c>
    </row>
    <row r="484" s="2" customFormat="1" ht="24.15" customHeight="1">
      <c r="A484" s="38"/>
      <c r="B484" s="172"/>
      <c r="C484" s="173" t="s">
        <v>763</v>
      </c>
      <c r="D484" s="173" t="s">
        <v>133</v>
      </c>
      <c r="E484" s="174" t="s">
        <v>764</v>
      </c>
      <c r="F484" s="175" t="s">
        <v>765</v>
      </c>
      <c r="G484" s="176" t="s">
        <v>209</v>
      </c>
      <c r="H484" s="177">
        <v>2</v>
      </c>
      <c r="I484" s="178"/>
      <c r="J484" s="179">
        <f>ROUND(I484*H484,2)</f>
        <v>0</v>
      </c>
      <c r="K484" s="180"/>
      <c r="L484" s="39"/>
      <c r="M484" s="181" t="s">
        <v>1</v>
      </c>
      <c r="N484" s="182" t="s">
        <v>43</v>
      </c>
      <c r="O484" s="77"/>
      <c r="P484" s="183">
        <f>O484*H484</f>
        <v>0</v>
      </c>
      <c r="Q484" s="183">
        <v>0</v>
      </c>
      <c r="R484" s="183">
        <f>Q484*H484</f>
        <v>0</v>
      </c>
      <c r="S484" s="183">
        <v>0.029999999999999999</v>
      </c>
      <c r="T484" s="184">
        <f>S484*H484</f>
        <v>0.059999999999999998</v>
      </c>
      <c r="U484" s="38"/>
      <c r="V484" s="38"/>
      <c r="W484" s="38"/>
      <c r="X484" s="38"/>
      <c r="Y484" s="38"/>
      <c r="Z484" s="38"/>
      <c r="AA484" s="38"/>
      <c r="AB484" s="38"/>
      <c r="AC484" s="38"/>
      <c r="AD484" s="38"/>
      <c r="AE484" s="38"/>
      <c r="AR484" s="185" t="s">
        <v>359</v>
      </c>
      <c r="AT484" s="185" t="s">
        <v>133</v>
      </c>
      <c r="AU484" s="185" t="s">
        <v>88</v>
      </c>
      <c r="AY484" s="19" t="s">
        <v>130</v>
      </c>
      <c r="BE484" s="186">
        <f>IF(N484="základní",J484,0)</f>
        <v>0</v>
      </c>
      <c r="BF484" s="186">
        <f>IF(N484="snížená",J484,0)</f>
        <v>0</v>
      </c>
      <c r="BG484" s="186">
        <f>IF(N484="zákl. přenesená",J484,0)</f>
        <v>0</v>
      </c>
      <c r="BH484" s="186">
        <f>IF(N484="sníž. přenesená",J484,0)</f>
        <v>0</v>
      </c>
      <c r="BI484" s="186">
        <f>IF(N484="nulová",J484,0)</f>
        <v>0</v>
      </c>
      <c r="BJ484" s="19" t="s">
        <v>86</v>
      </c>
      <c r="BK484" s="186">
        <f>ROUND(I484*H484,2)</f>
        <v>0</v>
      </c>
      <c r="BL484" s="19" t="s">
        <v>359</v>
      </c>
      <c r="BM484" s="185" t="s">
        <v>766</v>
      </c>
    </row>
    <row r="485" s="13" customFormat="1">
      <c r="A485" s="13"/>
      <c r="B485" s="198"/>
      <c r="C485" s="13"/>
      <c r="D485" s="187" t="s">
        <v>204</v>
      </c>
      <c r="E485" s="199" t="s">
        <v>1</v>
      </c>
      <c r="F485" s="200" t="s">
        <v>767</v>
      </c>
      <c r="G485" s="13"/>
      <c r="H485" s="201">
        <v>2</v>
      </c>
      <c r="I485" s="202"/>
      <c r="J485" s="13"/>
      <c r="K485" s="13"/>
      <c r="L485" s="198"/>
      <c r="M485" s="203"/>
      <c r="N485" s="204"/>
      <c r="O485" s="204"/>
      <c r="P485" s="204"/>
      <c r="Q485" s="204"/>
      <c r="R485" s="204"/>
      <c r="S485" s="204"/>
      <c r="T485" s="205"/>
      <c r="U485" s="13"/>
      <c r="V485" s="13"/>
      <c r="W485" s="13"/>
      <c r="X485" s="13"/>
      <c r="Y485" s="13"/>
      <c r="Z485" s="13"/>
      <c r="AA485" s="13"/>
      <c r="AB485" s="13"/>
      <c r="AC485" s="13"/>
      <c r="AD485" s="13"/>
      <c r="AE485" s="13"/>
      <c r="AT485" s="199" t="s">
        <v>204</v>
      </c>
      <c r="AU485" s="199" t="s">
        <v>88</v>
      </c>
      <c r="AV485" s="13" t="s">
        <v>88</v>
      </c>
      <c r="AW485" s="13" t="s">
        <v>33</v>
      </c>
      <c r="AX485" s="13" t="s">
        <v>78</v>
      </c>
      <c r="AY485" s="199" t="s">
        <v>130</v>
      </c>
    </row>
    <row r="486" s="14" customFormat="1">
      <c r="A486" s="14"/>
      <c r="B486" s="206"/>
      <c r="C486" s="14"/>
      <c r="D486" s="187" t="s">
        <v>204</v>
      </c>
      <c r="E486" s="207" t="s">
        <v>1</v>
      </c>
      <c r="F486" s="208" t="s">
        <v>206</v>
      </c>
      <c r="G486" s="14"/>
      <c r="H486" s="209">
        <v>2</v>
      </c>
      <c r="I486" s="210"/>
      <c r="J486" s="14"/>
      <c r="K486" s="14"/>
      <c r="L486" s="206"/>
      <c r="M486" s="211"/>
      <c r="N486" s="212"/>
      <c r="O486" s="212"/>
      <c r="P486" s="212"/>
      <c r="Q486" s="212"/>
      <c r="R486" s="212"/>
      <c r="S486" s="212"/>
      <c r="T486" s="213"/>
      <c r="U486" s="14"/>
      <c r="V486" s="14"/>
      <c r="W486" s="14"/>
      <c r="X486" s="14"/>
      <c r="Y486" s="14"/>
      <c r="Z486" s="14"/>
      <c r="AA486" s="14"/>
      <c r="AB486" s="14"/>
      <c r="AC486" s="14"/>
      <c r="AD486" s="14"/>
      <c r="AE486" s="14"/>
      <c r="AT486" s="207" t="s">
        <v>204</v>
      </c>
      <c r="AU486" s="207" t="s">
        <v>88</v>
      </c>
      <c r="AV486" s="14" t="s">
        <v>149</v>
      </c>
      <c r="AW486" s="14" t="s">
        <v>33</v>
      </c>
      <c r="AX486" s="14" t="s">
        <v>86</v>
      </c>
      <c r="AY486" s="207" t="s">
        <v>130</v>
      </c>
    </row>
    <row r="487" s="2" customFormat="1" ht="24.15" customHeight="1">
      <c r="A487" s="38"/>
      <c r="B487" s="172"/>
      <c r="C487" s="173" t="s">
        <v>768</v>
      </c>
      <c r="D487" s="173" t="s">
        <v>133</v>
      </c>
      <c r="E487" s="174" t="s">
        <v>769</v>
      </c>
      <c r="F487" s="175" t="s">
        <v>770</v>
      </c>
      <c r="G487" s="176" t="s">
        <v>240</v>
      </c>
      <c r="H487" s="177">
        <v>0.034000000000000002</v>
      </c>
      <c r="I487" s="178"/>
      <c r="J487" s="179">
        <f>ROUND(I487*H487,2)</f>
        <v>0</v>
      </c>
      <c r="K487" s="180"/>
      <c r="L487" s="39"/>
      <c r="M487" s="181" t="s">
        <v>1</v>
      </c>
      <c r="N487" s="182" t="s">
        <v>43</v>
      </c>
      <c r="O487" s="77"/>
      <c r="P487" s="183">
        <f>O487*H487</f>
        <v>0</v>
      </c>
      <c r="Q487" s="183">
        <v>0</v>
      </c>
      <c r="R487" s="183">
        <f>Q487*H487</f>
        <v>0</v>
      </c>
      <c r="S487" s="183">
        <v>0</v>
      </c>
      <c r="T487" s="184">
        <f>S487*H487</f>
        <v>0</v>
      </c>
      <c r="U487" s="38"/>
      <c r="V487" s="38"/>
      <c r="W487" s="38"/>
      <c r="X487" s="38"/>
      <c r="Y487" s="38"/>
      <c r="Z487" s="38"/>
      <c r="AA487" s="38"/>
      <c r="AB487" s="38"/>
      <c r="AC487" s="38"/>
      <c r="AD487" s="38"/>
      <c r="AE487" s="38"/>
      <c r="AR487" s="185" t="s">
        <v>359</v>
      </c>
      <c r="AT487" s="185" t="s">
        <v>133</v>
      </c>
      <c r="AU487" s="185" t="s">
        <v>88</v>
      </c>
      <c r="AY487" s="19" t="s">
        <v>130</v>
      </c>
      <c r="BE487" s="186">
        <f>IF(N487="základní",J487,0)</f>
        <v>0</v>
      </c>
      <c r="BF487" s="186">
        <f>IF(N487="snížená",J487,0)</f>
        <v>0</v>
      </c>
      <c r="BG487" s="186">
        <f>IF(N487="zákl. přenesená",J487,0)</f>
        <v>0</v>
      </c>
      <c r="BH487" s="186">
        <f>IF(N487="sníž. přenesená",J487,0)</f>
        <v>0</v>
      </c>
      <c r="BI487" s="186">
        <f>IF(N487="nulová",J487,0)</f>
        <v>0</v>
      </c>
      <c r="BJ487" s="19" t="s">
        <v>86</v>
      </c>
      <c r="BK487" s="186">
        <f>ROUND(I487*H487,2)</f>
        <v>0</v>
      </c>
      <c r="BL487" s="19" t="s">
        <v>359</v>
      </c>
      <c r="BM487" s="185" t="s">
        <v>771</v>
      </c>
    </row>
    <row r="488" s="12" customFormat="1" ht="22.8" customHeight="1">
      <c r="A488" s="12"/>
      <c r="B488" s="159"/>
      <c r="C488" s="12"/>
      <c r="D488" s="160" t="s">
        <v>77</v>
      </c>
      <c r="E488" s="170" t="s">
        <v>772</v>
      </c>
      <c r="F488" s="170" t="s">
        <v>773</v>
      </c>
      <c r="G488" s="12"/>
      <c r="H488" s="12"/>
      <c r="I488" s="162"/>
      <c r="J488" s="171">
        <f>BK488</f>
        <v>0</v>
      </c>
      <c r="K488" s="12"/>
      <c r="L488" s="159"/>
      <c r="M488" s="164"/>
      <c r="N488" s="165"/>
      <c r="O488" s="165"/>
      <c r="P488" s="166">
        <f>SUM(P489:P530)</f>
        <v>0</v>
      </c>
      <c r="Q488" s="165"/>
      <c r="R488" s="166">
        <f>SUM(R489:R530)</f>
        <v>3.4914334300000003</v>
      </c>
      <c r="S488" s="165"/>
      <c r="T488" s="167">
        <f>SUM(T489:T530)</f>
        <v>0.15226000000000001</v>
      </c>
      <c r="U488" s="12"/>
      <c r="V488" s="12"/>
      <c r="W488" s="12"/>
      <c r="X488" s="12"/>
      <c r="Y488" s="12"/>
      <c r="Z488" s="12"/>
      <c r="AA488" s="12"/>
      <c r="AB488" s="12"/>
      <c r="AC488" s="12"/>
      <c r="AD488" s="12"/>
      <c r="AE488" s="12"/>
      <c r="AR488" s="160" t="s">
        <v>88</v>
      </c>
      <c r="AT488" s="168" t="s">
        <v>77</v>
      </c>
      <c r="AU488" s="168" t="s">
        <v>86</v>
      </c>
      <c r="AY488" s="160" t="s">
        <v>130</v>
      </c>
      <c r="BK488" s="169">
        <f>SUM(BK489:BK530)</f>
        <v>0</v>
      </c>
    </row>
    <row r="489" s="2" customFormat="1" ht="16.5" customHeight="1">
      <c r="A489" s="38"/>
      <c r="B489" s="172"/>
      <c r="C489" s="173" t="s">
        <v>774</v>
      </c>
      <c r="D489" s="173" t="s">
        <v>133</v>
      </c>
      <c r="E489" s="174" t="s">
        <v>775</v>
      </c>
      <c r="F489" s="175" t="s">
        <v>776</v>
      </c>
      <c r="G489" s="176" t="s">
        <v>201</v>
      </c>
      <c r="H489" s="177">
        <v>7.6130000000000004</v>
      </c>
      <c r="I489" s="178"/>
      <c r="J489" s="179">
        <f>ROUND(I489*H489,2)</f>
        <v>0</v>
      </c>
      <c r="K489" s="180"/>
      <c r="L489" s="39"/>
      <c r="M489" s="181" t="s">
        <v>1</v>
      </c>
      <c r="N489" s="182" t="s">
        <v>43</v>
      </c>
      <c r="O489" s="77"/>
      <c r="P489" s="183">
        <f>O489*H489</f>
        <v>0</v>
      </c>
      <c r="Q489" s="183">
        <v>0</v>
      </c>
      <c r="R489" s="183">
        <f>Q489*H489</f>
        <v>0</v>
      </c>
      <c r="S489" s="183">
        <v>0.02</v>
      </c>
      <c r="T489" s="184">
        <f>S489*H489</f>
        <v>0.15226000000000001</v>
      </c>
      <c r="U489" s="38"/>
      <c r="V489" s="38"/>
      <c r="W489" s="38"/>
      <c r="X489" s="38"/>
      <c r="Y489" s="38"/>
      <c r="Z489" s="38"/>
      <c r="AA489" s="38"/>
      <c r="AB489" s="38"/>
      <c r="AC489" s="38"/>
      <c r="AD489" s="38"/>
      <c r="AE489" s="38"/>
      <c r="AR489" s="185" t="s">
        <v>359</v>
      </c>
      <c r="AT489" s="185" t="s">
        <v>133</v>
      </c>
      <c r="AU489" s="185" t="s">
        <v>88</v>
      </c>
      <c r="AY489" s="19" t="s">
        <v>130</v>
      </c>
      <c r="BE489" s="186">
        <f>IF(N489="základní",J489,0)</f>
        <v>0</v>
      </c>
      <c r="BF489" s="186">
        <f>IF(N489="snížená",J489,0)</f>
        <v>0</v>
      </c>
      <c r="BG489" s="186">
        <f>IF(N489="zákl. přenesená",J489,0)</f>
        <v>0</v>
      </c>
      <c r="BH489" s="186">
        <f>IF(N489="sníž. přenesená",J489,0)</f>
        <v>0</v>
      </c>
      <c r="BI489" s="186">
        <f>IF(N489="nulová",J489,0)</f>
        <v>0</v>
      </c>
      <c r="BJ489" s="19" t="s">
        <v>86</v>
      </c>
      <c r="BK489" s="186">
        <f>ROUND(I489*H489,2)</f>
        <v>0</v>
      </c>
      <c r="BL489" s="19" t="s">
        <v>359</v>
      </c>
      <c r="BM489" s="185" t="s">
        <v>777</v>
      </c>
    </row>
    <row r="490" s="13" customFormat="1">
      <c r="A490" s="13"/>
      <c r="B490" s="198"/>
      <c r="C490" s="13"/>
      <c r="D490" s="187" t="s">
        <v>204</v>
      </c>
      <c r="E490" s="199" t="s">
        <v>1</v>
      </c>
      <c r="F490" s="200" t="s">
        <v>778</v>
      </c>
      <c r="G490" s="13"/>
      <c r="H490" s="201">
        <v>7.6130000000000004</v>
      </c>
      <c r="I490" s="202"/>
      <c r="J490" s="13"/>
      <c r="K490" s="13"/>
      <c r="L490" s="198"/>
      <c r="M490" s="203"/>
      <c r="N490" s="204"/>
      <c r="O490" s="204"/>
      <c r="P490" s="204"/>
      <c r="Q490" s="204"/>
      <c r="R490" s="204"/>
      <c r="S490" s="204"/>
      <c r="T490" s="205"/>
      <c r="U490" s="13"/>
      <c r="V490" s="13"/>
      <c r="W490" s="13"/>
      <c r="X490" s="13"/>
      <c r="Y490" s="13"/>
      <c r="Z490" s="13"/>
      <c r="AA490" s="13"/>
      <c r="AB490" s="13"/>
      <c r="AC490" s="13"/>
      <c r="AD490" s="13"/>
      <c r="AE490" s="13"/>
      <c r="AT490" s="199" t="s">
        <v>204</v>
      </c>
      <c r="AU490" s="199" t="s">
        <v>88</v>
      </c>
      <c r="AV490" s="13" t="s">
        <v>88</v>
      </c>
      <c r="AW490" s="13" t="s">
        <v>33</v>
      </c>
      <c r="AX490" s="13" t="s">
        <v>78</v>
      </c>
      <c r="AY490" s="199" t="s">
        <v>130</v>
      </c>
    </row>
    <row r="491" s="14" customFormat="1">
      <c r="A491" s="14"/>
      <c r="B491" s="206"/>
      <c r="C491" s="14"/>
      <c r="D491" s="187" t="s">
        <v>204</v>
      </c>
      <c r="E491" s="207" t="s">
        <v>1</v>
      </c>
      <c r="F491" s="208" t="s">
        <v>206</v>
      </c>
      <c r="G491" s="14"/>
      <c r="H491" s="209">
        <v>7.6130000000000004</v>
      </c>
      <c r="I491" s="210"/>
      <c r="J491" s="14"/>
      <c r="K491" s="14"/>
      <c r="L491" s="206"/>
      <c r="M491" s="211"/>
      <c r="N491" s="212"/>
      <c r="O491" s="212"/>
      <c r="P491" s="212"/>
      <c r="Q491" s="212"/>
      <c r="R491" s="212"/>
      <c r="S491" s="212"/>
      <c r="T491" s="213"/>
      <c r="U491" s="14"/>
      <c r="V491" s="14"/>
      <c r="W491" s="14"/>
      <c r="X491" s="14"/>
      <c r="Y491" s="14"/>
      <c r="Z491" s="14"/>
      <c r="AA491" s="14"/>
      <c r="AB491" s="14"/>
      <c r="AC491" s="14"/>
      <c r="AD491" s="14"/>
      <c r="AE491" s="14"/>
      <c r="AT491" s="207" t="s">
        <v>204</v>
      </c>
      <c r="AU491" s="207" t="s">
        <v>88</v>
      </c>
      <c r="AV491" s="14" t="s">
        <v>149</v>
      </c>
      <c r="AW491" s="14" t="s">
        <v>33</v>
      </c>
      <c r="AX491" s="14" t="s">
        <v>86</v>
      </c>
      <c r="AY491" s="207" t="s">
        <v>130</v>
      </c>
    </row>
    <row r="492" s="2" customFormat="1" ht="16.5" customHeight="1">
      <c r="A492" s="38"/>
      <c r="B492" s="172"/>
      <c r="C492" s="173" t="s">
        <v>779</v>
      </c>
      <c r="D492" s="173" t="s">
        <v>133</v>
      </c>
      <c r="E492" s="174" t="s">
        <v>780</v>
      </c>
      <c r="F492" s="175" t="s">
        <v>781</v>
      </c>
      <c r="G492" s="176" t="s">
        <v>201</v>
      </c>
      <c r="H492" s="177">
        <v>7.6130000000000004</v>
      </c>
      <c r="I492" s="178"/>
      <c r="J492" s="179">
        <f>ROUND(I492*H492,2)</f>
        <v>0</v>
      </c>
      <c r="K492" s="180"/>
      <c r="L492" s="39"/>
      <c r="M492" s="181" t="s">
        <v>1</v>
      </c>
      <c r="N492" s="182" t="s">
        <v>43</v>
      </c>
      <c r="O492" s="77"/>
      <c r="P492" s="183">
        <f>O492*H492</f>
        <v>0</v>
      </c>
      <c r="Q492" s="183">
        <v>2.0000000000000002E-05</v>
      </c>
      <c r="R492" s="183">
        <f>Q492*H492</f>
        <v>0.00015226000000000001</v>
      </c>
      <c r="S492" s="183">
        <v>0</v>
      </c>
      <c r="T492" s="184">
        <f>S492*H492</f>
        <v>0</v>
      </c>
      <c r="U492" s="38"/>
      <c r="V492" s="38"/>
      <c r="W492" s="38"/>
      <c r="X492" s="38"/>
      <c r="Y492" s="38"/>
      <c r="Z492" s="38"/>
      <c r="AA492" s="38"/>
      <c r="AB492" s="38"/>
      <c r="AC492" s="38"/>
      <c r="AD492" s="38"/>
      <c r="AE492" s="38"/>
      <c r="AR492" s="185" t="s">
        <v>359</v>
      </c>
      <c r="AT492" s="185" t="s">
        <v>133</v>
      </c>
      <c r="AU492" s="185" t="s">
        <v>88</v>
      </c>
      <c r="AY492" s="19" t="s">
        <v>130</v>
      </c>
      <c r="BE492" s="186">
        <f>IF(N492="základní",J492,0)</f>
        <v>0</v>
      </c>
      <c r="BF492" s="186">
        <f>IF(N492="snížená",J492,0)</f>
        <v>0</v>
      </c>
      <c r="BG492" s="186">
        <f>IF(N492="zákl. přenesená",J492,0)</f>
        <v>0</v>
      </c>
      <c r="BH492" s="186">
        <f>IF(N492="sníž. přenesená",J492,0)</f>
        <v>0</v>
      </c>
      <c r="BI492" s="186">
        <f>IF(N492="nulová",J492,0)</f>
        <v>0</v>
      </c>
      <c r="BJ492" s="19" t="s">
        <v>86</v>
      </c>
      <c r="BK492" s="186">
        <f>ROUND(I492*H492,2)</f>
        <v>0</v>
      </c>
      <c r="BL492" s="19" t="s">
        <v>359</v>
      </c>
      <c r="BM492" s="185" t="s">
        <v>782</v>
      </c>
    </row>
    <row r="493" s="2" customFormat="1">
      <c r="A493" s="38"/>
      <c r="B493" s="39"/>
      <c r="C493" s="38"/>
      <c r="D493" s="187" t="s">
        <v>152</v>
      </c>
      <c r="E493" s="38"/>
      <c r="F493" s="188" t="s">
        <v>783</v>
      </c>
      <c r="G493" s="38"/>
      <c r="H493" s="38"/>
      <c r="I493" s="189"/>
      <c r="J493" s="38"/>
      <c r="K493" s="38"/>
      <c r="L493" s="39"/>
      <c r="M493" s="190"/>
      <c r="N493" s="191"/>
      <c r="O493" s="77"/>
      <c r="P493" s="77"/>
      <c r="Q493" s="77"/>
      <c r="R493" s="77"/>
      <c r="S493" s="77"/>
      <c r="T493" s="78"/>
      <c r="U493" s="38"/>
      <c r="V493" s="38"/>
      <c r="W493" s="38"/>
      <c r="X493" s="38"/>
      <c r="Y493" s="38"/>
      <c r="Z493" s="38"/>
      <c r="AA493" s="38"/>
      <c r="AB493" s="38"/>
      <c r="AC493" s="38"/>
      <c r="AD493" s="38"/>
      <c r="AE493" s="38"/>
      <c r="AT493" s="19" t="s">
        <v>152</v>
      </c>
      <c r="AU493" s="19" t="s">
        <v>88</v>
      </c>
    </row>
    <row r="494" s="13" customFormat="1">
      <c r="A494" s="13"/>
      <c r="B494" s="198"/>
      <c r="C494" s="13"/>
      <c r="D494" s="187" t="s">
        <v>204</v>
      </c>
      <c r="E494" s="199" t="s">
        <v>1</v>
      </c>
      <c r="F494" s="200" t="s">
        <v>778</v>
      </c>
      <c r="G494" s="13"/>
      <c r="H494" s="201">
        <v>7.6130000000000004</v>
      </c>
      <c r="I494" s="202"/>
      <c r="J494" s="13"/>
      <c r="K494" s="13"/>
      <c r="L494" s="198"/>
      <c r="M494" s="203"/>
      <c r="N494" s="204"/>
      <c r="O494" s="204"/>
      <c r="P494" s="204"/>
      <c r="Q494" s="204"/>
      <c r="R494" s="204"/>
      <c r="S494" s="204"/>
      <c r="T494" s="205"/>
      <c r="U494" s="13"/>
      <c r="V494" s="13"/>
      <c r="W494" s="13"/>
      <c r="X494" s="13"/>
      <c r="Y494" s="13"/>
      <c r="Z494" s="13"/>
      <c r="AA494" s="13"/>
      <c r="AB494" s="13"/>
      <c r="AC494" s="13"/>
      <c r="AD494" s="13"/>
      <c r="AE494" s="13"/>
      <c r="AT494" s="199" t="s">
        <v>204</v>
      </c>
      <c r="AU494" s="199" t="s">
        <v>88</v>
      </c>
      <c r="AV494" s="13" t="s">
        <v>88</v>
      </c>
      <c r="AW494" s="13" t="s">
        <v>33</v>
      </c>
      <c r="AX494" s="13" t="s">
        <v>78</v>
      </c>
      <c r="AY494" s="199" t="s">
        <v>130</v>
      </c>
    </row>
    <row r="495" s="14" customFormat="1">
      <c r="A495" s="14"/>
      <c r="B495" s="206"/>
      <c r="C495" s="14"/>
      <c r="D495" s="187" t="s">
        <v>204</v>
      </c>
      <c r="E495" s="207" t="s">
        <v>1</v>
      </c>
      <c r="F495" s="208" t="s">
        <v>206</v>
      </c>
      <c r="G495" s="14"/>
      <c r="H495" s="209">
        <v>7.6130000000000004</v>
      </c>
      <c r="I495" s="210"/>
      <c r="J495" s="14"/>
      <c r="K495" s="14"/>
      <c r="L495" s="206"/>
      <c r="M495" s="211"/>
      <c r="N495" s="212"/>
      <c r="O495" s="212"/>
      <c r="P495" s="212"/>
      <c r="Q495" s="212"/>
      <c r="R495" s="212"/>
      <c r="S495" s="212"/>
      <c r="T495" s="213"/>
      <c r="U495" s="14"/>
      <c r="V495" s="14"/>
      <c r="W495" s="14"/>
      <c r="X495" s="14"/>
      <c r="Y495" s="14"/>
      <c r="Z495" s="14"/>
      <c r="AA495" s="14"/>
      <c r="AB495" s="14"/>
      <c r="AC495" s="14"/>
      <c r="AD495" s="14"/>
      <c r="AE495" s="14"/>
      <c r="AT495" s="207" t="s">
        <v>204</v>
      </c>
      <c r="AU495" s="207" t="s">
        <v>88</v>
      </c>
      <c r="AV495" s="14" t="s">
        <v>149</v>
      </c>
      <c r="AW495" s="14" t="s">
        <v>33</v>
      </c>
      <c r="AX495" s="14" t="s">
        <v>86</v>
      </c>
      <c r="AY495" s="207" t="s">
        <v>130</v>
      </c>
    </row>
    <row r="496" s="2" customFormat="1" ht="16.5" customHeight="1">
      <c r="A496" s="38"/>
      <c r="B496" s="172"/>
      <c r="C496" s="221" t="s">
        <v>784</v>
      </c>
      <c r="D496" s="221" t="s">
        <v>250</v>
      </c>
      <c r="E496" s="222" t="s">
        <v>785</v>
      </c>
      <c r="F496" s="223" t="s">
        <v>786</v>
      </c>
      <c r="G496" s="224" t="s">
        <v>201</v>
      </c>
      <c r="H496" s="225">
        <v>7.6130000000000004</v>
      </c>
      <c r="I496" s="226"/>
      <c r="J496" s="227">
        <f>ROUND(I496*H496,2)</f>
        <v>0</v>
      </c>
      <c r="K496" s="228"/>
      <c r="L496" s="229"/>
      <c r="M496" s="230" t="s">
        <v>1</v>
      </c>
      <c r="N496" s="231" t="s">
        <v>43</v>
      </c>
      <c r="O496" s="77"/>
      <c r="P496" s="183">
        <f>O496*H496</f>
        <v>0</v>
      </c>
      <c r="Q496" s="183">
        <v>0.01</v>
      </c>
      <c r="R496" s="183">
        <f>Q496*H496</f>
        <v>0.076130000000000003</v>
      </c>
      <c r="S496" s="183">
        <v>0</v>
      </c>
      <c r="T496" s="184">
        <f>S496*H496</f>
        <v>0</v>
      </c>
      <c r="U496" s="38"/>
      <c r="V496" s="38"/>
      <c r="W496" s="38"/>
      <c r="X496" s="38"/>
      <c r="Y496" s="38"/>
      <c r="Z496" s="38"/>
      <c r="AA496" s="38"/>
      <c r="AB496" s="38"/>
      <c r="AC496" s="38"/>
      <c r="AD496" s="38"/>
      <c r="AE496" s="38"/>
      <c r="AR496" s="185" t="s">
        <v>476</v>
      </c>
      <c r="AT496" s="185" t="s">
        <v>250</v>
      </c>
      <c r="AU496" s="185" t="s">
        <v>88</v>
      </c>
      <c r="AY496" s="19" t="s">
        <v>130</v>
      </c>
      <c r="BE496" s="186">
        <f>IF(N496="základní",J496,0)</f>
        <v>0</v>
      </c>
      <c r="BF496" s="186">
        <f>IF(N496="snížená",J496,0)</f>
        <v>0</v>
      </c>
      <c r="BG496" s="186">
        <f>IF(N496="zákl. přenesená",J496,0)</f>
        <v>0</v>
      </c>
      <c r="BH496" s="186">
        <f>IF(N496="sníž. přenesená",J496,0)</f>
        <v>0</v>
      </c>
      <c r="BI496" s="186">
        <f>IF(N496="nulová",J496,0)</f>
        <v>0</v>
      </c>
      <c r="BJ496" s="19" t="s">
        <v>86</v>
      </c>
      <c r="BK496" s="186">
        <f>ROUND(I496*H496,2)</f>
        <v>0</v>
      </c>
      <c r="BL496" s="19" t="s">
        <v>359</v>
      </c>
      <c r="BM496" s="185" t="s">
        <v>787</v>
      </c>
    </row>
    <row r="497" s="2" customFormat="1">
      <c r="A497" s="38"/>
      <c r="B497" s="39"/>
      <c r="C497" s="38"/>
      <c r="D497" s="187" t="s">
        <v>152</v>
      </c>
      <c r="E497" s="38"/>
      <c r="F497" s="188" t="s">
        <v>783</v>
      </c>
      <c r="G497" s="38"/>
      <c r="H497" s="38"/>
      <c r="I497" s="189"/>
      <c r="J497" s="38"/>
      <c r="K497" s="38"/>
      <c r="L497" s="39"/>
      <c r="M497" s="190"/>
      <c r="N497" s="191"/>
      <c r="O497" s="77"/>
      <c r="P497" s="77"/>
      <c r="Q497" s="77"/>
      <c r="R497" s="77"/>
      <c r="S497" s="77"/>
      <c r="T497" s="78"/>
      <c r="U497" s="38"/>
      <c r="V497" s="38"/>
      <c r="W497" s="38"/>
      <c r="X497" s="38"/>
      <c r="Y497" s="38"/>
      <c r="Z497" s="38"/>
      <c r="AA497" s="38"/>
      <c r="AB497" s="38"/>
      <c r="AC497" s="38"/>
      <c r="AD497" s="38"/>
      <c r="AE497" s="38"/>
      <c r="AT497" s="19" t="s">
        <v>152</v>
      </c>
      <c r="AU497" s="19" t="s">
        <v>88</v>
      </c>
    </row>
    <row r="498" s="2" customFormat="1" ht="33" customHeight="1">
      <c r="A498" s="38"/>
      <c r="B498" s="172"/>
      <c r="C498" s="173" t="s">
        <v>788</v>
      </c>
      <c r="D498" s="173" t="s">
        <v>133</v>
      </c>
      <c r="E498" s="174" t="s">
        <v>789</v>
      </c>
      <c r="F498" s="175" t="s">
        <v>790</v>
      </c>
      <c r="G498" s="176" t="s">
        <v>201</v>
      </c>
      <c r="H498" s="177">
        <v>250.07300000000001</v>
      </c>
      <c r="I498" s="178"/>
      <c r="J498" s="179">
        <f>ROUND(I498*H498,2)</f>
        <v>0</v>
      </c>
      <c r="K498" s="180"/>
      <c r="L498" s="39"/>
      <c r="M498" s="181" t="s">
        <v>1</v>
      </c>
      <c r="N498" s="182" t="s">
        <v>43</v>
      </c>
      <c r="O498" s="77"/>
      <c r="P498" s="183">
        <f>O498*H498</f>
        <v>0</v>
      </c>
      <c r="Q498" s="183">
        <v>0.00027999999999999998</v>
      </c>
      <c r="R498" s="183">
        <f>Q498*H498</f>
        <v>0.070020439999999989</v>
      </c>
      <c r="S498" s="183">
        <v>0</v>
      </c>
      <c r="T498" s="184">
        <f>S498*H498</f>
        <v>0</v>
      </c>
      <c r="U498" s="38"/>
      <c r="V498" s="38"/>
      <c r="W498" s="38"/>
      <c r="X498" s="38"/>
      <c r="Y498" s="38"/>
      <c r="Z498" s="38"/>
      <c r="AA498" s="38"/>
      <c r="AB498" s="38"/>
      <c r="AC498" s="38"/>
      <c r="AD498" s="38"/>
      <c r="AE498" s="38"/>
      <c r="AR498" s="185" t="s">
        <v>359</v>
      </c>
      <c r="AT498" s="185" t="s">
        <v>133</v>
      </c>
      <c r="AU498" s="185" t="s">
        <v>88</v>
      </c>
      <c r="AY498" s="19" t="s">
        <v>130</v>
      </c>
      <c r="BE498" s="186">
        <f>IF(N498="základní",J498,0)</f>
        <v>0</v>
      </c>
      <c r="BF498" s="186">
        <f>IF(N498="snížená",J498,0)</f>
        <v>0</v>
      </c>
      <c r="BG498" s="186">
        <f>IF(N498="zákl. přenesená",J498,0)</f>
        <v>0</v>
      </c>
      <c r="BH498" s="186">
        <f>IF(N498="sníž. přenesená",J498,0)</f>
        <v>0</v>
      </c>
      <c r="BI498" s="186">
        <f>IF(N498="nulová",J498,0)</f>
        <v>0</v>
      </c>
      <c r="BJ498" s="19" t="s">
        <v>86</v>
      </c>
      <c r="BK498" s="186">
        <f>ROUND(I498*H498,2)</f>
        <v>0</v>
      </c>
      <c r="BL498" s="19" t="s">
        <v>359</v>
      </c>
      <c r="BM498" s="185" t="s">
        <v>791</v>
      </c>
    </row>
    <row r="499" s="2" customFormat="1">
      <c r="A499" s="38"/>
      <c r="B499" s="39"/>
      <c r="C499" s="38"/>
      <c r="D499" s="187" t="s">
        <v>152</v>
      </c>
      <c r="E499" s="38"/>
      <c r="F499" s="188" t="s">
        <v>792</v>
      </c>
      <c r="G499" s="38"/>
      <c r="H499" s="38"/>
      <c r="I499" s="189"/>
      <c r="J499" s="38"/>
      <c r="K499" s="38"/>
      <c r="L499" s="39"/>
      <c r="M499" s="190"/>
      <c r="N499" s="191"/>
      <c r="O499" s="77"/>
      <c r="P499" s="77"/>
      <c r="Q499" s="77"/>
      <c r="R499" s="77"/>
      <c r="S499" s="77"/>
      <c r="T499" s="78"/>
      <c r="U499" s="38"/>
      <c r="V499" s="38"/>
      <c r="W499" s="38"/>
      <c r="X499" s="38"/>
      <c r="Y499" s="38"/>
      <c r="Z499" s="38"/>
      <c r="AA499" s="38"/>
      <c r="AB499" s="38"/>
      <c r="AC499" s="38"/>
      <c r="AD499" s="38"/>
      <c r="AE499" s="38"/>
      <c r="AT499" s="19" t="s">
        <v>152</v>
      </c>
      <c r="AU499" s="19" t="s">
        <v>88</v>
      </c>
    </row>
    <row r="500" s="13" customFormat="1">
      <c r="A500" s="13"/>
      <c r="B500" s="198"/>
      <c r="C500" s="13"/>
      <c r="D500" s="187" t="s">
        <v>204</v>
      </c>
      <c r="E500" s="199" t="s">
        <v>1</v>
      </c>
      <c r="F500" s="200" t="s">
        <v>793</v>
      </c>
      <c r="G500" s="13"/>
      <c r="H500" s="201">
        <v>53.622999999999998</v>
      </c>
      <c r="I500" s="202"/>
      <c r="J500" s="13"/>
      <c r="K500" s="13"/>
      <c r="L500" s="198"/>
      <c r="M500" s="203"/>
      <c r="N500" s="204"/>
      <c r="O500" s="204"/>
      <c r="P500" s="204"/>
      <c r="Q500" s="204"/>
      <c r="R500" s="204"/>
      <c r="S500" s="204"/>
      <c r="T500" s="205"/>
      <c r="U500" s="13"/>
      <c r="V500" s="13"/>
      <c r="W500" s="13"/>
      <c r="X500" s="13"/>
      <c r="Y500" s="13"/>
      <c r="Z500" s="13"/>
      <c r="AA500" s="13"/>
      <c r="AB500" s="13"/>
      <c r="AC500" s="13"/>
      <c r="AD500" s="13"/>
      <c r="AE500" s="13"/>
      <c r="AT500" s="199" t="s">
        <v>204</v>
      </c>
      <c r="AU500" s="199" t="s">
        <v>88</v>
      </c>
      <c r="AV500" s="13" t="s">
        <v>88</v>
      </c>
      <c r="AW500" s="13" t="s">
        <v>33</v>
      </c>
      <c r="AX500" s="13" t="s">
        <v>78</v>
      </c>
      <c r="AY500" s="199" t="s">
        <v>130</v>
      </c>
    </row>
    <row r="501" s="13" customFormat="1">
      <c r="A501" s="13"/>
      <c r="B501" s="198"/>
      <c r="C501" s="13"/>
      <c r="D501" s="187" t="s">
        <v>204</v>
      </c>
      <c r="E501" s="199" t="s">
        <v>1</v>
      </c>
      <c r="F501" s="200" t="s">
        <v>794</v>
      </c>
      <c r="G501" s="13"/>
      <c r="H501" s="201">
        <v>36.662999999999997</v>
      </c>
      <c r="I501" s="202"/>
      <c r="J501" s="13"/>
      <c r="K501" s="13"/>
      <c r="L501" s="198"/>
      <c r="M501" s="203"/>
      <c r="N501" s="204"/>
      <c r="O501" s="204"/>
      <c r="P501" s="204"/>
      <c r="Q501" s="204"/>
      <c r="R501" s="204"/>
      <c r="S501" s="204"/>
      <c r="T501" s="205"/>
      <c r="U501" s="13"/>
      <c r="V501" s="13"/>
      <c r="W501" s="13"/>
      <c r="X501" s="13"/>
      <c r="Y501" s="13"/>
      <c r="Z501" s="13"/>
      <c r="AA501" s="13"/>
      <c r="AB501" s="13"/>
      <c r="AC501" s="13"/>
      <c r="AD501" s="13"/>
      <c r="AE501" s="13"/>
      <c r="AT501" s="199" t="s">
        <v>204</v>
      </c>
      <c r="AU501" s="199" t="s">
        <v>88</v>
      </c>
      <c r="AV501" s="13" t="s">
        <v>88</v>
      </c>
      <c r="AW501" s="13" t="s">
        <v>33</v>
      </c>
      <c r="AX501" s="13" t="s">
        <v>78</v>
      </c>
      <c r="AY501" s="199" t="s">
        <v>130</v>
      </c>
    </row>
    <row r="502" s="13" customFormat="1">
      <c r="A502" s="13"/>
      <c r="B502" s="198"/>
      <c r="C502" s="13"/>
      <c r="D502" s="187" t="s">
        <v>204</v>
      </c>
      <c r="E502" s="199" t="s">
        <v>1</v>
      </c>
      <c r="F502" s="200" t="s">
        <v>795</v>
      </c>
      <c r="G502" s="13"/>
      <c r="H502" s="201">
        <v>103.67700000000001</v>
      </c>
      <c r="I502" s="202"/>
      <c r="J502" s="13"/>
      <c r="K502" s="13"/>
      <c r="L502" s="198"/>
      <c r="M502" s="203"/>
      <c r="N502" s="204"/>
      <c r="O502" s="204"/>
      <c r="P502" s="204"/>
      <c r="Q502" s="204"/>
      <c r="R502" s="204"/>
      <c r="S502" s="204"/>
      <c r="T502" s="205"/>
      <c r="U502" s="13"/>
      <c r="V502" s="13"/>
      <c r="W502" s="13"/>
      <c r="X502" s="13"/>
      <c r="Y502" s="13"/>
      <c r="Z502" s="13"/>
      <c r="AA502" s="13"/>
      <c r="AB502" s="13"/>
      <c r="AC502" s="13"/>
      <c r="AD502" s="13"/>
      <c r="AE502" s="13"/>
      <c r="AT502" s="199" t="s">
        <v>204</v>
      </c>
      <c r="AU502" s="199" t="s">
        <v>88</v>
      </c>
      <c r="AV502" s="13" t="s">
        <v>88</v>
      </c>
      <c r="AW502" s="13" t="s">
        <v>33</v>
      </c>
      <c r="AX502" s="13" t="s">
        <v>78</v>
      </c>
      <c r="AY502" s="199" t="s">
        <v>130</v>
      </c>
    </row>
    <row r="503" s="13" customFormat="1">
      <c r="A503" s="13"/>
      <c r="B503" s="198"/>
      <c r="C503" s="13"/>
      <c r="D503" s="187" t="s">
        <v>204</v>
      </c>
      <c r="E503" s="199" t="s">
        <v>1</v>
      </c>
      <c r="F503" s="200" t="s">
        <v>796</v>
      </c>
      <c r="G503" s="13"/>
      <c r="H503" s="201">
        <v>44.201999999999998</v>
      </c>
      <c r="I503" s="202"/>
      <c r="J503" s="13"/>
      <c r="K503" s="13"/>
      <c r="L503" s="198"/>
      <c r="M503" s="203"/>
      <c r="N503" s="204"/>
      <c r="O503" s="204"/>
      <c r="P503" s="204"/>
      <c r="Q503" s="204"/>
      <c r="R503" s="204"/>
      <c r="S503" s="204"/>
      <c r="T503" s="205"/>
      <c r="U503" s="13"/>
      <c r="V503" s="13"/>
      <c r="W503" s="13"/>
      <c r="X503" s="13"/>
      <c r="Y503" s="13"/>
      <c r="Z503" s="13"/>
      <c r="AA503" s="13"/>
      <c r="AB503" s="13"/>
      <c r="AC503" s="13"/>
      <c r="AD503" s="13"/>
      <c r="AE503" s="13"/>
      <c r="AT503" s="199" t="s">
        <v>204</v>
      </c>
      <c r="AU503" s="199" t="s">
        <v>88</v>
      </c>
      <c r="AV503" s="13" t="s">
        <v>88</v>
      </c>
      <c r="AW503" s="13" t="s">
        <v>33</v>
      </c>
      <c r="AX503" s="13" t="s">
        <v>78</v>
      </c>
      <c r="AY503" s="199" t="s">
        <v>130</v>
      </c>
    </row>
    <row r="504" s="14" customFormat="1">
      <c r="A504" s="14"/>
      <c r="B504" s="206"/>
      <c r="C504" s="14"/>
      <c r="D504" s="187" t="s">
        <v>204</v>
      </c>
      <c r="E504" s="207" t="s">
        <v>1</v>
      </c>
      <c r="F504" s="208" t="s">
        <v>206</v>
      </c>
      <c r="G504" s="14"/>
      <c r="H504" s="209">
        <v>238.16499999999999</v>
      </c>
      <c r="I504" s="210"/>
      <c r="J504" s="14"/>
      <c r="K504" s="14"/>
      <c r="L504" s="206"/>
      <c r="M504" s="211"/>
      <c r="N504" s="212"/>
      <c r="O504" s="212"/>
      <c r="P504" s="212"/>
      <c r="Q504" s="212"/>
      <c r="R504" s="212"/>
      <c r="S504" s="212"/>
      <c r="T504" s="213"/>
      <c r="U504" s="14"/>
      <c r="V504" s="14"/>
      <c r="W504" s="14"/>
      <c r="X504" s="14"/>
      <c r="Y504" s="14"/>
      <c r="Z504" s="14"/>
      <c r="AA504" s="14"/>
      <c r="AB504" s="14"/>
      <c r="AC504" s="14"/>
      <c r="AD504" s="14"/>
      <c r="AE504" s="14"/>
      <c r="AT504" s="207" t="s">
        <v>204</v>
      </c>
      <c r="AU504" s="207" t="s">
        <v>88</v>
      </c>
      <c r="AV504" s="14" t="s">
        <v>149</v>
      </c>
      <c r="AW504" s="14" t="s">
        <v>33</v>
      </c>
      <c r="AX504" s="14" t="s">
        <v>78</v>
      </c>
      <c r="AY504" s="207" t="s">
        <v>130</v>
      </c>
    </row>
    <row r="505" s="13" customFormat="1">
      <c r="A505" s="13"/>
      <c r="B505" s="198"/>
      <c r="C505" s="13"/>
      <c r="D505" s="187" t="s">
        <v>204</v>
      </c>
      <c r="E505" s="199" t="s">
        <v>1</v>
      </c>
      <c r="F505" s="200" t="s">
        <v>797</v>
      </c>
      <c r="G505" s="13"/>
      <c r="H505" s="201">
        <v>250.07300000000001</v>
      </c>
      <c r="I505" s="202"/>
      <c r="J505" s="13"/>
      <c r="K505" s="13"/>
      <c r="L505" s="198"/>
      <c r="M505" s="203"/>
      <c r="N505" s="204"/>
      <c r="O505" s="204"/>
      <c r="P505" s="204"/>
      <c r="Q505" s="204"/>
      <c r="R505" s="204"/>
      <c r="S505" s="204"/>
      <c r="T505" s="205"/>
      <c r="U505" s="13"/>
      <c r="V505" s="13"/>
      <c r="W505" s="13"/>
      <c r="X505" s="13"/>
      <c r="Y505" s="13"/>
      <c r="Z505" s="13"/>
      <c r="AA505" s="13"/>
      <c r="AB505" s="13"/>
      <c r="AC505" s="13"/>
      <c r="AD505" s="13"/>
      <c r="AE505" s="13"/>
      <c r="AT505" s="199" t="s">
        <v>204</v>
      </c>
      <c r="AU505" s="199" t="s">
        <v>88</v>
      </c>
      <c r="AV505" s="13" t="s">
        <v>88</v>
      </c>
      <c r="AW505" s="13" t="s">
        <v>33</v>
      </c>
      <c r="AX505" s="13" t="s">
        <v>86</v>
      </c>
      <c r="AY505" s="199" t="s">
        <v>130</v>
      </c>
    </row>
    <row r="506" s="2" customFormat="1" ht="24.15" customHeight="1">
      <c r="A506" s="38"/>
      <c r="B506" s="172"/>
      <c r="C506" s="173" t="s">
        <v>798</v>
      </c>
      <c r="D506" s="173" t="s">
        <v>133</v>
      </c>
      <c r="E506" s="174" t="s">
        <v>799</v>
      </c>
      <c r="F506" s="175" t="s">
        <v>800</v>
      </c>
      <c r="G506" s="176" t="s">
        <v>201</v>
      </c>
      <c r="H506" s="177">
        <v>110.925</v>
      </c>
      <c r="I506" s="178"/>
      <c r="J506" s="179">
        <f>ROUND(I506*H506,2)</f>
        <v>0</v>
      </c>
      <c r="K506" s="180"/>
      <c r="L506" s="39"/>
      <c r="M506" s="181" t="s">
        <v>1</v>
      </c>
      <c r="N506" s="182" t="s">
        <v>43</v>
      </c>
      <c r="O506" s="77"/>
      <c r="P506" s="183">
        <f>O506*H506</f>
        <v>0</v>
      </c>
      <c r="Q506" s="183">
        <v>0.00027</v>
      </c>
      <c r="R506" s="183">
        <f>Q506*H506</f>
        <v>0.029949750000000001</v>
      </c>
      <c r="S506" s="183">
        <v>0</v>
      </c>
      <c r="T506" s="184">
        <f>S506*H506</f>
        <v>0</v>
      </c>
      <c r="U506" s="38"/>
      <c r="V506" s="38"/>
      <c r="W506" s="38"/>
      <c r="X506" s="38"/>
      <c r="Y506" s="38"/>
      <c r="Z506" s="38"/>
      <c r="AA506" s="38"/>
      <c r="AB506" s="38"/>
      <c r="AC506" s="38"/>
      <c r="AD506" s="38"/>
      <c r="AE506" s="38"/>
      <c r="AR506" s="185" t="s">
        <v>359</v>
      </c>
      <c r="AT506" s="185" t="s">
        <v>133</v>
      </c>
      <c r="AU506" s="185" t="s">
        <v>88</v>
      </c>
      <c r="AY506" s="19" t="s">
        <v>130</v>
      </c>
      <c r="BE506" s="186">
        <f>IF(N506="základní",J506,0)</f>
        <v>0</v>
      </c>
      <c r="BF506" s="186">
        <f>IF(N506="snížená",J506,0)</f>
        <v>0</v>
      </c>
      <c r="BG506" s="186">
        <f>IF(N506="zákl. přenesená",J506,0)</f>
        <v>0</v>
      </c>
      <c r="BH506" s="186">
        <f>IF(N506="sníž. přenesená",J506,0)</f>
        <v>0</v>
      </c>
      <c r="BI506" s="186">
        <f>IF(N506="nulová",J506,0)</f>
        <v>0</v>
      </c>
      <c r="BJ506" s="19" t="s">
        <v>86</v>
      </c>
      <c r="BK506" s="186">
        <f>ROUND(I506*H506,2)</f>
        <v>0</v>
      </c>
      <c r="BL506" s="19" t="s">
        <v>359</v>
      </c>
      <c r="BM506" s="185" t="s">
        <v>801</v>
      </c>
    </row>
    <row r="507" s="13" customFormat="1">
      <c r="A507" s="13"/>
      <c r="B507" s="198"/>
      <c r="C507" s="13"/>
      <c r="D507" s="187" t="s">
        <v>204</v>
      </c>
      <c r="E507" s="199" t="s">
        <v>1</v>
      </c>
      <c r="F507" s="200" t="s">
        <v>802</v>
      </c>
      <c r="G507" s="13"/>
      <c r="H507" s="201">
        <v>46.225000000000001</v>
      </c>
      <c r="I507" s="202"/>
      <c r="J507" s="13"/>
      <c r="K507" s="13"/>
      <c r="L507" s="198"/>
      <c r="M507" s="203"/>
      <c r="N507" s="204"/>
      <c r="O507" s="204"/>
      <c r="P507" s="204"/>
      <c r="Q507" s="204"/>
      <c r="R507" s="204"/>
      <c r="S507" s="204"/>
      <c r="T507" s="205"/>
      <c r="U507" s="13"/>
      <c r="V507" s="13"/>
      <c r="W507" s="13"/>
      <c r="X507" s="13"/>
      <c r="Y507" s="13"/>
      <c r="Z507" s="13"/>
      <c r="AA507" s="13"/>
      <c r="AB507" s="13"/>
      <c r="AC507" s="13"/>
      <c r="AD507" s="13"/>
      <c r="AE507" s="13"/>
      <c r="AT507" s="199" t="s">
        <v>204</v>
      </c>
      <c r="AU507" s="199" t="s">
        <v>88</v>
      </c>
      <c r="AV507" s="13" t="s">
        <v>88</v>
      </c>
      <c r="AW507" s="13" t="s">
        <v>33</v>
      </c>
      <c r="AX507" s="13" t="s">
        <v>78</v>
      </c>
      <c r="AY507" s="199" t="s">
        <v>130</v>
      </c>
    </row>
    <row r="508" s="13" customFormat="1">
      <c r="A508" s="13"/>
      <c r="B508" s="198"/>
      <c r="C508" s="13"/>
      <c r="D508" s="187" t="s">
        <v>204</v>
      </c>
      <c r="E508" s="199" t="s">
        <v>1</v>
      </c>
      <c r="F508" s="200" t="s">
        <v>803</v>
      </c>
      <c r="G508" s="13"/>
      <c r="H508" s="201">
        <v>36.979999999999997</v>
      </c>
      <c r="I508" s="202"/>
      <c r="J508" s="13"/>
      <c r="K508" s="13"/>
      <c r="L508" s="198"/>
      <c r="M508" s="203"/>
      <c r="N508" s="204"/>
      <c r="O508" s="204"/>
      <c r="P508" s="204"/>
      <c r="Q508" s="204"/>
      <c r="R508" s="204"/>
      <c r="S508" s="204"/>
      <c r="T508" s="205"/>
      <c r="U508" s="13"/>
      <c r="V508" s="13"/>
      <c r="W508" s="13"/>
      <c r="X508" s="13"/>
      <c r="Y508" s="13"/>
      <c r="Z508" s="13"/>
      <c r="AA508" s="13"/>
      <c r="AB508" s="13"/>
      <c r="AC508" s="13"/>
      <c r="AD508" s="13"/>
      <c r="AE508" s="13"/>
      <c r="AT508" s="199" t="s">
        <v>204</v>
      </c>
      <c r="AU508" s="199" t="s">
        <v>88</v>
      </c>
      <c r="AV508" s="13" t="s">
        <v>88</v>
      </c>
      <c r="AW508" s="13" t="s">
        <v>33</v>
      </c>
      <c r="AX508" s="13" t="s">
        <v>78</v>
      </c>
      <c r="AY508" s="199" t="s">
        <v>130</v>
      </c>
    </row>
    <row r="509" s="13" customFormat="1">
      <c r="A509" s="13"/>
      <c r="B509" s="198"/>
      <c r="C509" s="13"/>
      <c r="D509" s="187" t="s">
        <v>204</v>
      </c>
      <c r="E509" s="199" t="s">
        <v>1</v>
      </c>
      <c r="F509" s="200" t="s">
        <v>804</v>
      </c>
      <c r="G509" s="13"/>
      <c r="H509" s="201">
        <v>27.719999999999999</v>
      </c>
      <c r="I509" s="202"/>
      <c r="J509" s="13"/>
      <c r="K509" s="13"/>
      <c r="L509" s="198"/>
      <c r="M509" s="203"/>
      <c r="N509" s="204"/>
      <c r="O509" s="204"/>
      <c r="P509" s="204"/>
      <c r="Q509" s="204"/>
      <c r="R509" s="204"/>
      <c r="S509" s="204"/>
      <c r="T509" s="205"/>
      <c r="U509" s="13"/>
      <c r="V509" s="13"/>
      <c r="W509" s="13"/>
      <c r="X509" s="13"/>
      <c r="Y509" s="13"/>
      <c r="Z509" s="13"/>
      <c r="AA509" s="13"/>
      <c r="AB509" s="13"/>
      <c r="AC509" s="13"/>
      <c r="AD509" s="13"/>
      <c r="AE509" s="13"/>
      <c r="AT509" s="199" t="s">
        <v>204</v>
      </c>
      <c r="AU509" s="199" t="s">
        <v>88</v>
      </c>
      <c r="AV509" s="13" t="s">
        <v>88</v>
      </c>
      <c r="AW509" s="13" t="s">
        <v>33</v>
      </c>
      <c r="AX509" s="13" t="s">
        <v>78</v>
      </c>
      <c r="AY509" s="199" t="s">
        <v>130</v>
      </c>
    </row>
    <row r="510" s="14" customFormat="1">
      <c r="A510" s="14"/>
      <c r="B510" s="206"/>
      <c r="C510" s="14"/>
      <c r="D510" s="187" t="s">
        <v>204</v>
      </c>
      <c r="E510" s="207" t="s">
        <v>1</v>
      </c>
      <c r="F510" s="208" t="s">
        <v>206</v>
      </c>
      <c r="G510" s="14"/>
      <c r="H510" s="209">
        <v>110.925</v>
      </c>
      <c r="I510" s="210"/>
      <c r="J510" s="14"/>
      <c r="K510" s="14"/>
      <c r="L510" s="206"/>
      <c r="M510" s="211"/>
      <c r="N510" s="212"/>
      <c r="O510" s="212"/>
      <c r="P510" s="212"/>
      <c r="Q510" s="212"/>
      <c r="R510" s="212"/>
      <c r="S510" s="212"/>
      <c r="T510" s="213"/>
      <c r="U510" s="14"/>
      <c r="V510" s="14"/>
      <c r="W510" s="14"/>
      <c r="X510" s="14"/>
      <c r="Y510" s="14"/>
      <c r="Z510" s="14"/>
      <c r="AA510" s="14"/>
      <c r="AB510" s="14"/>
      <c r="AC510" s="14"/>
      <c r="AD510" s="14"/>
      <c r="AE510" s="14"/>
      <c r="AT510" s="207" t="s">
        <v>204</v>
      </c>
      <c r="AU510" s="207" t="s">
        <v>88</v>
      </c>
      <c r="AV510" s="14" t="s">
        <v>149</v>
      </c>
      <c r="AW510" s="14" t="s">
        <v>33</v>
      </c>
      <c r="AX510" s="14" t="s">
        <v>86</v>
      </c>
      <c r="AY510" s="207" t="s">
        <v>130</v>
      </c>
    </row>
    <row r="511" s="2" customFormat="1" ht="24.15" customHeight="1">
      <c r="A511" s="38"/>
      <c r="B511" s="172"/>
      <c r="C511" s="221" t="s">
        <v>805</v>
      </c>
      <c r="D511" s="221" t="s">
        <v>250</v>
      </c>
      <c r="E511" s="222" t="s">
        <v>806</v>
      </c>
      <c r="F511" s="223" t="s">
        <v>807</v>
      </c>
      <c r="G511" s="224" t="s">
        <v>201</v>
      </c>
      <c r="H511" s="225">
        <v>83.204999999999998</v>
      </c>
      <c r="I511" s="226"/>
      <c r="J511" s="227">
        <f>ROUND(I511*H511,2)</f>
        <v>0</v>
      </c>
      <c r="K511" s="228"/>
      <c r="L511" s="229"/>
      <c r="M511" s="230" t="s">
        <v>1</v>
      </c>
      <c r="N511" s="231" t="s">
        <v>43</v>
      </c>
      <c r="O511" s="77"/>
      <c r="P511" s="183">
        <f>O511*H511</f>
        <v>0</v>
      </c>
      <c r="Q511" s="183">
        <v>0.02741</v>
      </c>
      <c r="R511" s="183">
        <f>Q511*H511</f>
        <v>2.2806490500000001</v>
      </c>
      <c r="S511" s="183">
        <v>0</v>
      </c>
      <c r="T511" s="184">
        <f>S511*H511</f>
        <v>0</v>
      </c>
      <c r="U511" s="38"/>
      <c r="V511" s="38"/>
      <c r="W511" s="38"/>
      <c r="X511" s="38"/>
      <c r="Y511" s="38"/>
      <c r="Z511" s="38"/>
      <c r="AA511" s="38"/>
      <c r="AB511" s="38"/>
      <c r="AC511" s="38"/>
      <c r="AD511" s="38"/>
      <c r="AE511" s="38"/>
      <c r="AR511" s="185" t="s">
        <v>476</v>
      </c>
      <c r="AT511" s="185" t="s">
        <v>250</v>
      </c>
      <c r="AU511" s="185" t="s">
        <v>88</v>
      </c>
      <c r="AY511" s="19" t="s">
        <v>130</v>
      </c>
      <c r="BE511" s="186">
        <f>IF(N511="základní",J511,0)</f>
        <v>0</v>
      </c>
      <c r="BF511" s="186">
        <f>IF(N511="snížená",J511,0)</f>
        <v>0</v>
      </c>
      <c r="BG511" s="186">
        <f>IF(N511="zákl. přenesená",J511,0)</f>
        <v>0</v>
      </c>
      <c r="BH511" s="186">
        <f>IF(N511="sníž. přenesená",J511,0)</f>
        <v>0</v>
      </c>
      <c r="BI511" s="186">
        <f>IF(N511="nulová",J511,0)</f>
        <v>0</v>
      </c>
      <c r="BJ511" s="19" t="s">
        <v>86</v>
      </c>
      <c r="BK511" s="186">
        <f>ROUND(I511*H511,2)</f>
        <v>0</v>
      </c>
      <c r="BL511" s="19" t="s">
        <v>359</v>
      </c>
      <c r="BM511" s="185" t="s">
        <v>808</v>
      </c>
    </row>
    <row r="512" s="2" customFormat="1">
      <c r="A512" s="38"/>
      <c r="B512" s="39"/>
      <c r="C512" s="38"/>
      <c r="D512" s="187" t="s">
        <v>152</v>
      </c>
      <c r="E512" s="38"/>
      <c r="F512" s="188" t="s">
        <v>809</v>
      </c>
      <c r="G512" s="38"/>
      <c r="H512" s="38"/>
      <c r="I512" s="189"/>
      <c r="J512" s="38"/>
      <c r="K512" s="38"/>
      <c r="L512" s="39"/>
      <c r="M512" s="190"/>
      <c r="N512" s="191"/>
      <c r="O512" s="77"/>
      <c r="P512" s="77"/>
      <c r="Q512" s="77"/>
      <c r="R512" s="77"/>
      <c r="S512" s="77"/>
      <c r="T512" s="78"/>
      <c r="U512" s="38"/>
      <c r="V512" s="38"/>
      <c r="W512" s="38"/>
      <c r="X512" s="38"/>
      <c r="Y512" s="38"/>
      <c r="Z512" s="38"/>
      <c r="AA512" s="38"/>
      <c r="AB512" s="38"/>
      <c r="AC512" s="38"/>
      <c r="AD512" s="38"/>
      <c r="AE512" s="38"/>
      <c r="AT512" s="19" t="s">
        <v>152</v>
      </c>
      <c r="AU512" s="19" t="s">
        <v>88</v>
      </c>
    </row>
    <row r="513" s="13" customFormat="1">
      <c r="A513" s="13"/>
      <c r="B513" s="198"/>
      <c r="C513" s="13"/>
      <c r="D513" s="187" t="s">
        <v>204</v>
      </c>
      <c r="E513" s="199" t="s">
        <v>1</v>
      </c>
      <c r="F513" s="200" t="s">
        <v>802</v>
      </c>
      <c r="G513" s="13"/>
      <c r="H513" s="201">
        <v>46.225000000000001</v>
      </c>
      <c r="I513" s="202"/>
      <c r="J513" s="13"/>
      <c r="K513" s="13"/>
      <c r="L513" s="198"/>
      <c r="M513" s="203"/>
      <c r="N513" s="204"/>
      <c r="O513" s="204"/>
      <c r="P513" s="204"/>
      <c r="Q513" s="204"/>
      <c r="R513" s="204"/>
      <c r="S513" s="204"/>
      <c r="T513" s="205"/>
      <c r="U513" s="13"/>
      <c r="V513" s="13"/>
      <c r="W513" s="13"/>
      <c r="X513" s="13"/>
      <c r="Y513" s="13"/>
      <c r="Z513" s="13"/>
      <c r="AA513" s="13"/>
      <c r="AB513" s="13"/>
      <c r="AC513" s="13"/>
      <c r="AD513" s="13"/>
      <c r="AE513" s="13"/>
      <c r="AT513" s="199" t="s">
        <v>204</v>
      </c>
      <c r="AU513" s="199" t="s">
        <v>88</v>
      </c>
      <c r="AV513" s="13" t="s">
        <v>88</v>
      </c>
      <c r="AW513" s="13" t="s">
        <v>33</v>
      </c>
      <c r="AX513" s="13" t="s">
        <v>78</v>
      </c>
      <c r="AY513" s="199" t="s">
        <v>130</v>
      </c>
    </row>
    <row r="514" s="13" customFormat="1">
      <c r="A514" s="13"/>
      <c r="B514" s="198"/>
      <c r="C514" s="13"/>
      <c r="D514" s="187" t="s">
        <v>204</v>
      </c>
      <c r="E514" s="199" t="s">
        <v>1</v>
      </c>
      <c r="F514" s="200" t="s">
        <v>803</v>
      </c>
      <c r="G514" s="13"/>
      <c r="H514" s="201">
        <v>36.979999999999997</v>
      </c>
      <c r="I514" s="202"/>
      <c r="J514" s="13"/>
      <c r="K514" s="13"/>
      <c r="L514" s="198"/>
      <c r="M514" s="203"/>
      <c r="N514" s="204"/>
      <c r="O514" s="204"/>
      <c r="P514" s="204"/>
      <c r="Q514" s="204"/>
      <c r="R514" s="204"/>
      <c r="S514" s="204"/>
      <c r="T514" s="205"/>
      <c r="U514" s="13"/>
      <c r="V514" s="13"/>
      <c r="W514" s="13"/>
      <c r="X514" s="13"/>
      <c r="Y514" s="13"/>
      <c r="Z514" s="13"/>
      <c r="AA514" s="13"/>
      <c r="AB514" s="13"/>
      <c r="AC514" s="13"/>
      <c r="AD514" s="13"/>
      <c r="AE514" s="13"/>
      <c r="AT514" s="199" t="s">
        <v>204</v>
      </c>
      <c r="AU514" s="199" t="s">
        <v>88</v>
      </c>
      <c r="AV514" s="13" t="s">
        <v>88</v>
      </c>
      <c r="AW514" s="13" t="s">
        <v>33</v>
      </c>
      <c r="AX514" s="13" t="s">
        <v>78</v>
      </c>
      <c r="AY514" s="199" t="s">
        <v>130</v>
      </c>
    </row>
    <row r="515" s="14" customFormat="1">
      <c r="A515" s="14"/>
      <c r="B515" s="206"/>
      <c r="C515" s="14"/>
      <c r="D515" s="187" t="s">
        <v>204</v>
      </c>
      <c r="E515" s="207" t="s">
        <v>1</v>
      </c>
      <c r="F515" s="208" t="s">
        <v>206</v>
      </c>
      <c r="G515" s="14"/>
      <c r="H515" s="209">
        <v>83.204999999999998</v>
      </c>
      <c r="I515" s="210"/>
      <c r="J515" s="14"/>
      <c r="K515" s="14"/>
      <c r="L515" s="206"/>
      <c r="M515" s="211"/>
      <c r="N515" s="212"/>
      <c r="O515" s="212"/>
      <c r="P515" s="212"/>
      <c r="Q515" s="212"/>
      <c r="R515" s="212"/>
      <c r="S515" s="212"/>
      <c r="T515" s="213"/>
      <c r="U515" s="14"/>
      <c r="V515" s="14"/>
      <c r="W515" s="14"/>
      <c r="X515" s="14"/>
      <c r="Y515" s="14"/>
      <c r="Z515" s="14"/>
      <c r="AA515" s="14"/>
      <c r="AB515" s="14"/>
      <c r="AC515" s="14"/>
      <c r="AD515" s="14"/>
      <c r="AE515" s="14"/>
      <c r="AT515" s="207" t="s">
        <v>204</v>
      </c>
      <c r="AU515" s="207" t="s">
        <v>88</v>
      </c>
      <c r="AV515" s="14" t="s">
        <v>149</v>
      </c>
      <c r="AW515" s="14" t="s">
        <v>33</v>
      </c>
      <c r="AX515" s="14" t="s">
        <v>86</v>
      </c>
      <c r="AY515" s="207" t="s">
        <v>130</v>
      </c>
    </row>
    <row r="516" s="2" customFormat="1" ht="24.15" customHeight="1">
      <c r="A516" s="38"/>
      <c r="B516" s="172"/>
      <c r="C516" s="221" t="s">
        <v>810</v>
      </c>
      <c r="D516" s="221" t="s">
        <v>250</v>
      </c>
      <c r="E516" s="222" t="s">
        <v>811</v>
      </c>
      <c r="F516" s="223" t="s">
        <v>812</v>
      </c>
      <c r="G516" s="224" t="s">
        <v>201</v>
      </c>
      <c r="H516" s="225">
        <v>27.719999999999999</v>
      </c>
      <c r="I516" s="226"/>
      <c r="J516" s="227">
        <f>ROUND(I516*H516,2)</f>
        <v>0</v>
      </c>
      <c r="K516" s="228"/>
      <c r="L516" s="229"/>
      <c r="M516" s="230" t="s">
        <v>1</v>
      </c>
      <c r="N516" s="231" t="s">
        <v>43</v>
      </c>
      <c r="O516" s="77"/>
      <c r="P516" s="183">
        <f>O516*H516</f>
        <v>0</v>
      </c>
      <c r="Q516" s="183">
        <v>0.027</v>
      </c>
      <c r="R516" s="183">
        <f>Q516*H516</f>
        <v>0.74843999999999999</v>
      </c>
      <c r="S516" s="183">
        <v>0</v>
      </c>
      <c r="T516" s="184">
        <f>S516*H516</f>
        <v>0</v>
      </c>
      <c r="U516" s="38"/>
      <c r="V516" s="38"/>
      <c r="W516" s="38"/>
      <c r="X516" s="38"/>
      <c r="Y516" s="38"/>
      <c r="Z516" s="38"/>
      <c r="AA516" s="38"/>
      <c r="AB516" s="38"/>
      <c r="AC516" s="38"/>
      <c r="AD516" s="38"/>
      <c r="AE516" s="38"/>
      <c r="AR516" s="185" t="s">
        <v>476</v>
      </c>
      <c r="AT516" s="185" t="s">
        <v>250</v>
      </c>
      <c r="AU516" s="185" t="s">
        <v>88</v>
      </c>
      <c r="AY516" s="19" t="s">
        <v>130</v>
      </c>
      <c r="BE516" s="186">
        <f>IF(N516="základní",J516,0)</f>
        <v>0</v>
      </c>
      <c r="BF516" s="186">
        <f>IF(N516="snížená",J516,0)</f>
        <v>0</v>
      </c>
      <c r="BG516" s="186">
        <f>IF(N516="zákl. přenesená",J516,0)</f>
        <v>0</v>
      </c>
      <c r="BH516" s="186">
        <f>IF(N516="sníž. přenesená",J516,0)</f>
        <v>0</v>
      </c>
      <c r="BI516" s="186">
        <f>IF(N516="nulová",J516,0)</f>
        <v>0</v>
      </c>
      <c r="BJ516" s="19" t="s">
        <v>86</v>
      </c>
      <c r="BK516" s="186">
        <f>ROUND(I516*H516,2)</f>
        <v>0</v>
      </c>
      <c r="BL516" s="19" t="s">
        <v>359</v>
      </c>
      <c r="BM516" s="185" t="s">
        <v>813</v>
      </c>
    </row>
    <row r="517" s="2" customFormat="1">
      <c r="A517" s="38"/>
      <c r="B517" s="39"/>
      <c r="C517" s="38"/>
      <c r="D517" s="187" t="s">
        <v>152</v>
      </c>
      <c r="E517" s="38"/>
      <c r="F517" s="188" t="s">
        <v>814</v>
      </c>
      <c r="G517" s="38"/>
      <c r="H517" s="38"/>
      <c r="I517" s="189"/>
      <c r="J517" s="38"/>
      <c r="K517" s="38"/>
      <c r="L517" s="39"/>
      <c r="M517" s="190"/>
      <c r="N517" s="191"/>
      <c r="O517" s="77"/>
      <c r="P517" s="77"/>
      <c r="Q517" s="77"/>
      <c r="R517" s="77"/>
      <c r="S517" s="77"/>
      <c r="T517" s="78"/>
      <c r="U517" s="38"/>
      <c r="V517" s="38"/>
      <c r="W517" s="38"/>
      <c r="X517" s="38"/>
      <c r="Y517" s="38"/>
      <c r="Z517" s="38"/>
      <c r="AA517" s="38"/>
      <c r="AB517" s="38"/>
      <c r="AC517" s="38"/>
      <c r="AD517" s="38"/>
      <c r="AE517" s="38"/>
      <c r="AT517" s="19" t="s">
        <v>152</v>
      </c>
      <c r="AU517" s="19" t="s">
        <v>88</v>
      </c>
    </row>
    <row r="518" s="13" customFormat="1">
      <c r="A518" s="13"/>
      <c r="B518" s="198"/>
      <c r="C518" s="13"/>
      <c r="D518" s="187" t="s">
        <v>204</v>
      </c>
      <c r="E518" s="199" t="s">
        <v>1</v>
      </c>
      <c r="F518" s="200" t="s">
        <v>804</v>
      </c>
      <c r="G518" s="13"/>
      <c r="H518" s="201">
        <v>27.719999999999999</v>
      </c>
      <c r="I518" s="202"/>
      <c r="J518" s="13"/>
      <c r="K518" s="13"/>
      <c r="L518" s="198"/>
      <c r="M518" s="203"/>
      <c r="N518" s="204"/>
      <c r="O518" s="204"/>
      <c r="P518" s="204"/>
      <c r="Q518" s="204"/>
      <c r="R518" s="204"/>
      <c r="S518" s="204"/>
      <c r="T518" s="205"/>
      <c r="U518" s="13"/>
      <c r="V518" s="13"/>
      <c r="W518" s="13"/>
      <c r="X518" s="13"/>
      <c r="Y518" s="13"/>
      <c r="Z518" s="13"/>
      <c r="AA518" s="13"/>
      <c r="AB518" s="13"/>
      <c r="AC518" s="13"/>
      <c r="AD518" s="13"/>
      <c r="AE518" s="13"/>
      <c r="AT518" s="199" t="s">
        <v>204</v>
      </c>
      <c r="AU518" s="199" t="s">
        <v>88</v>
      </c>
      <c r="AV518" s="13" t="s">
        <v>88</v>
      </c>
      <c r="AW518" s="13" t="s">
        <v>33</v>
      </c>
      <c r="AX518" s="13" t="s">
        <v>78</v>
      </c>
      <c r="AY518" s="199" t="s">
        <v>130</v>
      </c>
    </row>
    <row r="519" s="14" customFormat="1">
      <c r="A519" s="14"/>
      <c r="B519" s="206"/>
      <c r="C519" s="14"/>
      <c r="D519" s="187" t="s">
        <v>204</v>
      </c>
      <c r="E519" s="207" t="s">
        <v>1</v>
      </c>
      <c r="F519" s="208" t="s">
        <v>206</v>
      </c>
      <c r="G519" s="14"/>
      <c r="H519" s="209">
        <v>27.719999999999999</v>
      </c>
      <c r="I519" s="210"/>
      <c r="J519" s="14"/>
      <c r="K519" s="14"/>
      <c r="L519" s="206"/>
      <c r="M519" s="211"/>
      <c r="N519" s="212"/>
      <c r="O519" s="212"/>
      <c r="P519" s="212"/>
      <c r="Q519" s="212"/>
      <c r="R519" s="212"/>
      <c r="S519" s="212"/>
      <c r="T519" s="213"/>
      <c r="U519" s="14"/>
      <c r="V519" s="14"/>
      <c r="W519" s="14"/>
      <c r="X519" s="14"/>
      <c r="Y519" s="14"/>
      <c r="Z519" s="14"/>
      <c r="AA519" s="14"/>
      <c r="AB519" s="14"/>
      <c r="AC519" s="14"/>
      <c r="AD519" s="14"/>
      <c r="AE519" s="14"/>
      <c r="AT519" s="207" t="s">
        <v>204</v>
      </c>
      <c r="AU519" s="207" t="s">
        <v>88</v>
      </c>
      <c r="AV519" s="14" t="s">
        <v>149</v>
      </c>
      <c r="AW519" s="14" t="s">
        <v>33</v>
      </c>
      <c r="AX519" s="14" t="s">
        <v>86</v>
      </c>
      <c r="AY519" s="207" t="s">
        <v>130</v>
      </c>
    </row>
    <row r="520" s="2" customFormat="1" ht="33" customHeight="1">
      <c r="A520" s="38"/>
      <c r="B520" s="172"/>
      <c r="C520" s="173" t="s">
        <v>815</v>
      </c>
      <c r="D520" s="173" t="s">
        <v>133</v>
      </c>
      <c r="E520" s="174" t="s">
        <v>816</v>
      </c>
      <c r="F520" s="175" t="s">
        <v>817</v>
      </c>
      <c r="G520" s="176" t="s">
        <v>209</v>
      </c>
      <c r="H520" s="177">
        <v>1</v>
      </c>
      <c r="I520" s="178"/>
      <c r="J520" s="179">
        <f>ROUND(I520*H520,2)</f>
        <v>0</v>
      </c>
      <c r="K520" s="180"/>
      <c r="L520" s="39"/>
      <c r="M520" s="181" t="s">
        <v>1</v>
      </c>
      <c r="N520" s="182" t="s">
        <v>43</v>
      </c>
      <c r="O520" s="77"/>
      <c r="P520" s="183">
        <f>O520*H520</f>
        <v>0</v>
      </c>
      <c r="Q520" s="183">
        <v>0</v>
      </c>
      <c r="R520" s="183">
        <f>Q520*H520</f>
        <v>0</v>
      </c>
      <c r="S520" s="183">
        <v>0</v>
      </c>
      <c r="T520" s="184">
        <f>S520*H520</f>
        <v>0</v>
      </c>
      <c r="U520" s="38"/>
      <c r="V520" s="38"/>
      <c r="W520" s="38"/>
      <c r="X520" s="38"/>
      <c r="Y520" s="38"/>
      <c r="Z520" s="38"/>
      <c r="AA520" s="38"/>
      <c r="AB520" s="38"/>
      <c r="AC520" s="38"/>
      <c r="AD520" s="38"/>
      <c r="AE520" s="38"/>
      <c r="AR520" s="185" t="s">
        <v>359</v>
      </c>
      <c r="AT520" s="185" t="s">
        <v>133</v>
      </c>
      <c r="AU520" s="185" t="s">
        <v>88</v>
      </c>
      <c r="AY520" s="19" t="s">
        <v>130</v>
      </c>
      <c r="BE520" s="186">
        <f>IF(N520="základní",J520,0)</f>
        <v>0</v>
      </c>
      <c r="BF520" s="186">
        <f>IF(N520="snížená",J520,0)</f>
        <v>0</v>
      </c>
      <c r="BG520" s="186">
        <f>IF(N520="zákl. přenesená",J520,0)</f>
        <v>0</v>
      </c>
      <c r="BH520" s="186">
        <f>IF(N520="sníž. přenesená",J520,0)</f>
        <v>0</v>
      </c>
      <c r="BI520" s="186">
        <f>IF(N520="nulová",J520,0)</f>
        <v>0</v>
      </c>
      <c r="BJ520" s="19" t="s">
        <v>86</v>
      </c>
      <c r="BK520" s="186">
        <f>ROUND(I520*H520,2)</f>
        <v>0</v>
      </c>
      <c r="BL520" s="19" t="s">
        <v>359</v>
      </c>
      <c r="BM520" s="185" t="s">
        <v>818</v>
      </c>
    </row>
    <row r="521" s="2" customFormat="1" ht="24.15" customHeight="1">
      <c r="A521" s="38"/>
      <c r="B521" s="172"/>
      <c r="C521" s="221" t="s">
        <v>819</v>
      </c>
      <c r="D521" s="221" t="s">
        <v>250</v>
      </c>
      <c r="E521" s="222" t="s">
        <v>820</v>
      </c>
      <c r="F521" s="223" t="s">
        <v>821</v>
      </c>
      <c r="G521" s="224" t="s">
        <v>201</v>
      </c>
      <c r="H521" s="225">
        <v>8.8450000000000006</v>
      </c>
      <c r="I521" s="226"/>
      <c r="J521" s="227">
        <f>ROUND(I521*H521,2)</f>
        <v>0</v>
      </c>
      <c r="K521" s="228"/>
      <c r="L521" s="229"/>
      <c r="M521" s="230" t="s">
        <v>1</v>
      </c>
      <c r="N521" s="231" t="s">
        <v>43</v>
      </c>
      <c r="O521" s="77"/>
      <c r="P521" s="183">
        <f>O521*H521</f>
        <v>0</v>
      </c>
      <c r="Q521" s="183">
        <v>0.03227</v>
      </c>
      <c r="R521" s="183">
        <f>Q521*H521</f>
        <v>0.28542815000000005</v>
      </c>
      <c r="S521" s="183">
        <v>0</v>
      </c>
      <c r="T521" s="184">
        <f>S521*H521</f>
        <v>0</v>
      </c>
      <c r="U521" s="38"/>
      <c r="V521" s="38"/>
      <c r="W521" s="38"/>
      <c r="X521" s="38"/>
      <c r="Y521" s="38"/>
      <c r="Z521" s="38"/>
      <c r="AA521" s="38"/>
      <c r="AB521" s="38"/>
      <c r="AC521" s="38"/>
      <c r="AD521" s="38"/>
      <c r="AE521" s="38"/>
      <c r="AR521" s="185" t="s">
        <v>476</v>
      </c>
      <c r="AT521" s="185" t="s">
        <v>250</v>
      </c>
      <c r="AU521" s="185" t="s">
        <v>88</v>
      </c>
      <c r="AY521" s="19" t="s">
        <v>130</v>
      </c>
      <c r="BE521" s="186">
        <f>IF(N521="základní",J521,0)</f>
        <v>0</v>
      </c>
      <c r="BF521" s="186">
        <f>IF(N521="snížená",J521,0)</f>
        <v>0</v>
      </c>
      <c r="BG521" s="186">
        <f>IF(N521="zákl. přenesená",J521,0)</f>
        <v>0</v>
      </c>
      <c r="BH521" s="186">
        <f>IF(N521="sníž. přenesená",J521,0)</f>
        <v>0</v>
      </c>
      <c r="BI521" s="186">
        <f>IF(N521="nulová",J521,0)</f>
        <v>0</v>
      </c>
      <c r="BJ521" s="19" t="s">
        <v>86</v>
      </c>
      <c r="BK521" s="186">
        <f>ROUND(I521*H521,2)</f>
        <v>0</v>
      </c>
      <c r="BL521" s="19" t="s">
        <v>359</v>
      </c>
      <c r="BM521" s="185" t="s">
        <v>822</v>
      </c>
    </row>
    <row r="522" s="13" customFormat="1">
      <c r="A522" s="13"/>
      <c r="B522" s="198"/>
      <c r="C522" s="13"/>
      <c r="D522" s="187" t="s">
        <v>204</v>
      </c>
      <c r="E522" s="199" t="s">
        <v>1</v>
      </c>
      <c r="F522" s="200" t="s">
        <v>823</v>
      </c>
      <c r="G522" s="13"/>
      <c r="H522" s="201">
        <v>8.8450000000000006</v>
      </c>
      <c r="I522" s="202"/>
      <c r="J522" s="13"/>
      <c r="K522" s="13"/>
      <c r="L522" s="198"/>
      <c r="M522" s="203"/>
      <c r="N522" s="204"/>
      <c r="O522" s="204"/>
      <c r="P522" s="204"/>
      <c r="Q522" s="204"/>
      <c r="R522" s="204"/>
      <c r="S522" s="204"/>
      <c r="T522" s="205"/>
      <c r="U522" s="13"/>
      <c r="V522" s="13"/>
      <c r="W522" s="13"/>
      <c r="X522" s="13"/>
      <c r="Y522" s="13"/>
      <c r="Z522" s="13"/>
      <c r="AA522" s="13"/>
      <c r="AB522" s="13"/>
      <c r="AC522" s="13"/>
      <c r="AD522" s="13"/>
      <c r="AE522" s="13"/>
      <c r="AT522" s="199" t="s">
        <v>204</v>
      </c>
      <c r="AU522" s="199" t="s">
        <v>88</v>
      </c>
      <c r="AV522" s="13" t="s">
        <v>88</v>
      </c>
      <c r="AW522" s="13" t="s">
        <v>33</v>
      </c>
      <c r="AX522" s="13" t="s">
        <v>86</v>
      </c>
      <c r="AY522" s="199" t="s">
        <v>130</v>
      </c>
    </row>
    <row r="523" s="2" customFormat="1" ht="24.15" customHeight="1">
      <c r="A523" s="38"/>
      <c r="B523" s="172"/>
      <c r="C523" s="173" t="s">
        <v>824</v>
      </c>
      <c r="D523" s="173" t="s">
        <v>133</v>
      </c>
      <c r="E523" s="174" t="s">
        <v>825</v>
      </c>
      <c r="F523" s="175" t="s">
        <v>826</v>
      </c>
      <c r="G523" s="176" t="s">
        <v>201</v>
      </c>
      <c r="H523" s="177">
        <v>10.563000000000001</v>
      </c>
      <c r="I523" s="178"/>
      <c r="J523" s="179">
        <f>ROUND(I523*H523,2)</f>
        <v>0</v>
      </c>
      <c r="K523" s="180"/>
      <c r="L523" s="39"/>
      <c r="M523" s="181" t="s">
        <v>1</v>
      </c>
      <c r="N523" s="182" t="s">
        <v>43</v>
      </c>
      <c r="O523" s="77"/>
      <c r="P523" s="183">
        <f>O523*H523</f>
        <v>0</v>
      </c>
      <c r="Q523" s="183">
        <v>6.0000000000000002E-05</v>
      </c>
      <c r="R523" s="183">
        <f>Q523*H523</f>
        <v>0.00063378000000000002</v>
      </c>
      <c r="S523" s="183">
        <v>0</v>
      </c>
      <c r="T523" s="184">
        <f>S523*H523</f>
        <v>0</v>
      </c>
      <c r="U523" s="38"/>
      <c r="V523" s="38"/>
      <c r="W523" s="38"/>
      <c r="X523" s="38"/>
      <c r="Y523" s="38"/>
      <c r="Z523" s="38"/>
      <c r="AA523" s="38"/>
      <c r="AB523" s="38"/>
      <c r="AC523" s="38"/>
      <c r="AD523" s="38"/>
      <c r="AE523" s="38"/>
      <c r="AR523" s="185" t="s">
        <v>359</v>
      </c>
      <c r="AT523" s="185" t="s">
        <v>133</v>
      </c>
      <c r="AU523" s="185" t="s">
        <v>88</v>
      </c>
      <c r="AY523" s="19" t="s">
        <v>130</v>
      </c>
      <c r="BE523" s="186">
        <f>IF(N523="základní",J523,0)</f>
        <v>0</v>
      </c>
      <c r="BF523" s="186">
        <f>IF(N523="snížená",J523,0)</f>
        <v>0</v>
      </c>
      <c r="BG523" s="186">
        <f>IF(N523="zákl. přenesená",J523,0)</f>
        <v>0</v>
      </c>
      <c r="BH523" s="186">
        <f>IF(N523="sníž. přenesená",J523,0)</f>
        <v>0</v>
      </c>
      <c r="BI523" s="186">
        <f>IF(N523="nulová",J523,0)</f>
        <v>0</v>
      </c>
      <c r="BJ523" s="19" t="s">
        <v>86</v>
      </c>
      <c r="BK523" s="186">
        <f>ROUND(I523*H523,2)</f>
        <v>0</v>
      </c>
      <c r="BL523" s="19" t="s">
        <v>359</v>
      </c>
      <c r="BM523" s="185" t="s">
        <v>827</v>
      </c>
    </row>
    <row r="524" s="2" customFormat="1">
      <c r="A524" s="38"/>
      <c r="B524" s="39"/>
      <c r="C524" s="38"/>
      <c r="D524" s="187" t="s">
        <v>152</v>
      </c>
      <c r="E524" s="38"/>
      <c r="F524" s="188" t="s">
        <v>828</v>
      </c>
      <c r="G524" s="38"/>
      <c r="H524" s="38"/>
      <c r="I524" s="189"/>
      <c r="J524" s="38"/>
      <c r="K524" s="38"/>
      <c r="L524" s="39"/>
      <c r="M524" s="190"/>
      <c r="N524" s="191"/>
      <c r="O524" s="77"/>
      <c r="P524" s="77"/>
      <c r="Q524" s="77"/>
      <c r="R524" s="77"/>
      <c r="S524" s="77"/>
      <c r="T524" s="78"/>
      <c r="U524" s="38"/>
      <c r="V524" s="38"/>
      <c r="W524" s="38"/>
      <c r="X524" s="38"/>
      <c r="Y524" s="38"/>
      <c r="Z524" s="38"/>
      <c r="AA524" s="38"/>
      <c r="AB524" s="38"/>
      <c r="AC524" s="38"/>
      <c r="AD524" s="38"/>
      <c r="AE524" s="38"/>
      <c r="AT524" s="19" t="s">
        <v>152</v>
      </c>
      <c r="AU524" s="19" t="s">
        <v>88</v>
      </c>
    </row>
    <row r="525" s="13" customFormat="1">
      <c r="A525" s="13"/>
      <c r="B525" s="198"/>
      <c r="C525" s="13"/>
      <c r="D525" s="187" t="s">
        <v>204</v>
      </c>
      <c r="E525" s="199" t="s">
        <v>1</v>
      </c>
      <c r="F525" s="200" t="s">
        <v>829</v>
      </c>
      <c r="G525" s="13"/>
      <c r="H525" s="201">
        <v>10.563000000000001</v>
      </c>
      <c r="I525" s="202"/>
      <c r="J525" s="13"/>
      <c r="K525" s="13"/>
      <c r="L525" s="198"/>
      <c r="M525" s="203"/>
      <c r="N525" s="204"/>
      <c r="O525" s="204"/>
      <c r="P525" s="204"/>
      <c r="Q525" s="204"/>
      <c r="R525" s="204"/>
      <c r="S525" s="204"/>
      <c r="T525" s="205"/>
      <c r="U525" s="13"/>
      <c r="V525" s="13"/>
      <c r="W525" s="13"/>
      <c r="X525" s="13"/>
      <c r="Y525" s="13"/>
      <c r="Z525" s="13"/>
      <c r="AA525" s="13"/>
      <c r="AB525" s="13"/>
      <c r="AC525" s="13"/>
      <c r="AD525" s="13"/>
      <c r="AE525" s="13"/>
      <c r="AT525" s="199" t="s">
        <v>204</v>
      </c>
      <c r="AU525" s="199" t="s">
        <v>88</v>
      </c>
      <c r="AV525" s="13" t="s">
        <v>88</v>
      </c>
      <c r="AW525" s="13" t="s">
        <v>33</v>
      </c>
      <c r="AX525" s="13" t="s">
        <v>78</v>
      </c>
      <c r="AY525" s="199" t="s">
        <v>130</v>
      </c>
    </row>
    <row r="526" s="14" customFormat="1">
      <c r="A526" s="14"/>
      <c r="B526" s="206"/>
      <c r="C526" s="14"/>
      <c r="D526" s="187" t="s">
        <v>204</v>
      </c>
      <c r="E526" s="207" t="s">
        <v>1</v>
      </c>
      <c r="F526" s="208" t="s">
        <v>206</v>
      </c>
      <c r="G526" s="14"/>
      <c r="H526" s="209">
        <v>10.563000000000001</v>
      </c>
      <c r="I526" s="210"/>
      <c r="J526" s="14"/>
      <c r="K526" s="14"/>
      <c r="L526" s="206"/>
      <c r="M526" s="211"/>
      <c r="N526" s="212"/>
      <c r="O526" s="212"/>
      <c r="P526" s="212"/>
      <c r="Q526" s="212"/>
      <c r="R526" s="212"/>
      <c r="S526" s="212"/>
      <c r="T526" s="213"/>
      <c r="U526" s="14"/>
      <c r="V526" s="14"/>
      <c r="W526" s="14"/>
      <c r="X526" s="14"/>
      <c r="Y526" s="14"/>
      <c r="Z526" s="14"/>
      <c r="AA526" s="14"/>
      <c r="AB526" s="14"/>
      <c r="AC526" s="14"/>
      <c r="AD526" s="14"/>
      <c r="AE526" s="14"/>
      <c r="AT526" s="207" t="s">
        <v>204</v>
      </c>
      <c r="AU526" s="207" t="s">
        <v>88</v>
      </c>
      <c r="AV526" s="14" t="s">
        <v>149</v>
      </c>
      <c r="AW526" s="14" t="s">
        <v>33</v>
      </c>
      <c r="AX526" s="14" t="s">
        <v>86</v>
      </c>
      <c r="AY526" s="207" t="s">
        <v>130</v>
      </c>
    </row>
    <row r="527" s="2" customFormat="1" ht="24.15" customHeight="1">
      <c r="A527" s="38"/>
      <c r="B527" s="172"/>
      <c r="C527" s="173" t="s">
        <v>830</v>
      </c>
      <c r="D527" s="173" t="s">
        <v>133</v>
      </c>
      <c r="E527" s="174" t="s">
        <v>831</v>
      </c>
      <c r="F527" s="175" t="s">
        <v>832</v>
      </c>
      <c r="G527" s="176" t="s">
        <v>201</v>
      </c>
      <c r="H527" s="177">
        <v>0.5</v>
      </c>
      <c r="I527" s="178"/>
      <c r="J527" s="179">
        <f>ROUND(I527*H527,2)</f>
        <v>0</v>
      </c>
      <c r="K527" s="180"/>
      <c r="L527" s="39"/>
      <c r="M527" s="181" t="s">
        <v>1</v>
      </c>
      <c r="N527" s="182" t="s">
        <v>43</v>
      </c>
      <c r="O527" s="77"/>
      <c r="P527" s="183">
        <f>O527*H527</f>
        <v>0</v>
      </c>
      <c r="Q527" s="183">
        <v>6.0000000000000002E-05</v>
      </c>
      <c r="R527" s="183">
        <f>Q527*H527</f>
        <v>3.0000000000000001E-05</v>
      </c>
      <c r="S527" s="183">
        <v>0</v>
      </c>
      <c r="T527" s="184">
        <f>S527*H527</f>
        <v>0</v>
      </c>
      <c r="U527" s="38"/>
      <c r="V527" s="38"/>
      <c r="W527" s="38"/>
      <c r="X527" s="38"/>
      <c r="Y527" s="38"/>
      <c r="Z527" s="38"/>
      <c r="AA527" s="38"/>
      <c r="AB527" s="38"/>
      <c r="AC527" s="38"/>
      <c r="AD527" s="38"/>
      <c r="AE527" s="38"/>
      <c r="AR527" s="185" t="s">
        <v>359</v>
      </c>
      <c r="AT527" s="185" t="s">
        <v>133</v>
      </c>
      <c r="AU527" s="185" t="s">
        <v>88</v>
      </c>
      <c r="AY527" s="19" t="s">
        <v>130</v>
      </c>
      <c r="BE527" s="186">
        <f>IF(N527="základní",J527,0)</f>
        <v>0</v>
      </c>
      <c r="BF527" s="186">
        <f>IF(N527="snížená",J527,0)</f>
        <v>0</v>
      </c>
      <c r="BG527" s="186">
        <f>IF(N527="zákl. přenesená",J527,0)</f>
        <v>0</v>
      </c>
      <c r="BH527" s="186">
        <f>IF(N527="sníž. přenesená",J527,0)</f>
        <v>0</v>
      </c>
      <c r="BI527" s="186">
        <f>IF(N527="nulová",J527,0)</f>
        <v>0</v>
      </c>
      <c r="BJ527" s="19" t="s">
        <v>86</v>
      </c>
      <c r="BK527" s="186">
        <f>ROUND(I527*H527,2)</f>
        <v>0</v>
      </c>
      <c r="BL527" s="19" t="s">
        <v>359</v>
      </c>
      <c r="BM527" s="185" t="s">
        <v>833</v>
      </c>
    </row>
    <row r="528" s="2" customFormat="1">
      <c r="A528" s="38"/>
      <c r="B528" s="39"/>
      <c r="C528" s="38"/>
      <c r="D528" s="187" t="s">
        <v>152</v>
      </c>
      <c r="E528" s="38"/>
      <c r="F528" s="188" t="s">
        <v>834</v>
      </c>
      <c r="G528" s="38"/>
      <c r="H528" s="38"/>
      <c r="I528" s="189"/>
      <c r="J528" s="38"/>
      <c r="K528" s="38"/>
      <c r="L528" s="39"/>
      <c r="M528" s="190"/>
      <c r="N528" s="191"/>
      <c r="O528" s="77"/>
      <c r="P528" s="77"/>
      <c r="Q528" s="77"/>
      <c r="R528" s="77"/>
      <c r="S528" s="77"/>
      <c r="T528" s="78"/>
      <c r="U528" s="38"/>
      <c r="V528" s="38"/>
      <c r="W528" s="38"/>
      <c r="X528" s="38"/>
      <c r="Y528" s="38"/>
      <c r="Z528" s="38"/>
      <c r="AA528" s="38"/>
      <c r="AB528" s="38"/>
      <c r="AC528" s="38"/>
      <c r="AD528" s="38"/>
      <c r="AE528" s="38"/>
      <c r="AT528" s="19" t="s">
        <v>152</v>
      </c>
      <c r="AU528" s="19" t="s">
        <v>88</v>
      </c>
    </row>
    <row r="529" s="13" customFormat="1">
      <c r="A529" s="13"/>
      <c r="B529" s="198"/>
      <c r="C529" s="13"/>
      <c r="D529" s="187" t="s">
        <v>204</v>
      </c>
      <c r="E529" s="199" t="s">
        <v>1</v>
      </c>
      <c r="F529" s="200" t="s">
        <v>835</v>
      </c>
      <c r="G529" s="13"/>
      <c r="H529" s="201">
        <v>0.5</v>
      </c>
      <c r="I529" s="202"/>
      <c r="J529" s="13"/>
      <c r="K529" s="13"/>
      <c r="L529" s="198"/>
      <c r="M529" s="203"/>
      <c r="N529" s="204"/>
      <c r="O529" s="204"/>
      <c r="P529" s="204"/>
      <c r="Q529" s="204"/>
      <c r="R529" s="204"/>
      <c r="S529" s="204"/>
      <c r="T529" s="205"/>
      <c r="U529" s="13"/>
      <c r="V529" s="13"/>
      <c r="W529" s="13"/>
      <c r="X529" s="13"/>
      <c r="Y529" s="13"/>
      <c r="Z529" s="13"/>
      <c r="AA529" s="13"/>
      <c r="AB529" s="13"/>
      <c r="AC529" s="13"/>
      <c r="AD529" s="13"/>
      <c r="AE529" s="13"/>
      <c r="AT529" s="199" t="s">
        <v>204</v>
      </c>
      <c r="AU529" s="199" t="s">
        <v>88</v>
      </c>
      <c r="AV529" s="13" t="s">
        <v>88</v>
      </c>
      <c r="AW529" s="13" t="s">
        <v>33</v>
      </c>
      <c r="AX529" s="13" t="s">
        <v>78</v>
      </c>
      <c r="AY529" s="199" t="s">
        <v>130</v>
      </c>
    </row>
    <row r="530" s="14" customFormat="1">
      <c r="A530" s="14"/>
      <c r="B530" s="206"/>
      <c r="C530" s="14"/>
      <c r="D530" s="187" t="s">
        <v>204</v>
      </c>
      <c r="E530" s="207" t="s">
        <v>1</v>
      </c>
      <c r="F530" s="208" t="s">
        <v>206</v>
      </c>
      <c r="G530" s="14"/>
      <c r="H530" s="209">
        <v>0.5</v>
      </c>
      <c r="I530" s="210"/>
      <c r="J530" s="14"/>
      <c r="K530" s="14"/>
      <c r="L530" s="206"/>
      <c r="M530" s="211"/>
      <c r="N530" s="212"/>
      <c r="O530" s="212"/>
      <c r="P530" s="212"/>
      <c r="Q530" s="212"/>
      <c r="R530" s="212"/>
      <c r="S530" s="212"/>
      <c r="T530" s="213"/>
      <c r="U530" s="14"/>
      <c r="V530" s="14"/>
      <c r="W530" s="14"/>
      <c r="X530" s="14"/>
      <c r="Y530" s="14"/>
      <c r="Z530" s="14"/>
      <c r="AA530" s="14"/>
      <c r="AB530" s="14"/>
      <c r="AC530" s="14"/>
      <c r="AD530" s="14"/>
      <c r="AE530" s="14"/>
      <c r="AT530" s="207" t="s">
        <v>204</v>
      </c>
      <c r="AU530" s="207" t="s">
        <v>88</v>
      </c>
      <c r="AV530" s="14" t="s">
        <v>149</v>
      </c>
      <c r="AW530" s="14" t="s">
        <v>33</v>
      </c>
      <c r="AX530" s="14" t="s">
        <v>86</v>
      </c>
      <c r="AY530" s="207" t="s">
        <v>130</v>
      </c>
    </row>
    <row r="531" s="12" customFormat="1" ht="22.8" customHeight="1">
      <c r="A531" s="12"/>
      <c r="B531" s="159"/>
      <c r="C531" s="12"/>
      <c r="D531" s="160" t="s">
        <v>77</v>
      </c>
      <c r="E531" s="170" t="s">
        <v>836</v>
      </c>
      <c r="F531" s="170" t="s">
        <v>837</v>
      </c>
      <c r="G531" s="12"/>
      <c r="H531" s="12"/>
      <c r="I531" s="162"/>
      <c r="J531" s="171">
        <f>BK531</f>
        <v>0</v>
      </c>
      <c r="K531" s="12"/>
      <c r="L531" s="159"/>
      <c r="M531" s="164"/>
      <c r="N531" s="165"/>
      <c r="O531" s="165"/>
      <c r="P531" s="166">
        <f>SUM(P532:P553)</f>
        <v>0</v>
      </c>
      <c r="Q531" s="165"/>
      <c r="R531" s="166">
        <f>SUM(R532:R553)</f>
        <v>0.76539924999999998</v>
      </c>
      <c r="S531" s="165"/>
      <c r="T531" s="167">
        <f>SUM(T532:T553)</f>
        <v>0</v>
      </c>
      <c r="U531" s="12"/>
      <c r="V531" s="12"/>
      <c r="W531" s="12"/>
      <c r="X531" s="12"/>
      <c r="Y531" s="12"/>
      <c r="Z531" s="12"/>
      <c r="AA531" s="12"/>
      <c r="AB531" s="12"/>
      <c r="AC531" s="12"/>
      <c r="AD531" s="12"/>
      <c r="AE531" s="12"/>
      <c r="AR531" s="160" t="s">
        <v>88</v>
      </c>
      <c r="AT531" s="168" t="s">
        <v>77</v>
      </c>
      <c r="AU531" s="168" t="s">
        <v>86</v>
      </c>
      <c r="AY531" s="160" t="s">
        <v>130</v>
      </c>
      <c r="BK531" s="169">
        <f>SUM(BK532:BK553)</f>
        <v>0</v>
      </c>
    </row>
    <row r="532" s="2" customFormat="1" ht="16.5" customHeight="1">
      <c r="A532" s="38"/>
      <c r="B532" s="172"/>
      <c r="C532" s="173" t="s">
        <v>838</v>
      </c>
      <c r="D532" s="173" t="s">
        <v>133</v>
      </c>
      <c r="E532" s="174" t="s">
        <v>839</v>
      </c>
      <c r="F532" s="175" t="s">
        <v>840</v>
      </c>
      <c r="G532" s="176" t="s">
        <v>201</v>
      </c>
      <c r="H532" s="177">
        <v>7.4249999999999998</v>
      </c>
      <c r="I532" s="178"/>
      <c r="J532" s="179">
        <f>ROUND(I532*H532,2)</f>
        <v>0</v>
      </c>
      <c r="K532" s="180"/>
      <c r="L532" s="39"/>
      <c r="M532" s="181" t="s">
        <v>1</v>
      </c>
      <c r="N532" s="182" t="s">
        <v>43</v>
      </c>
      <c r="O532" s="77"/>
      <c r="P532" s="183">
        <f>O532*H532</f>
        <v>0</v>
      </c>
      <c r="Q532" s="183">
        <v>0.00029999999999999997</v>
      </c>
      <c r="R532" s="183">
        <f>Q532*H532</f>
        <v>0.0022274999999999999</v>
      </c>
      <c r="S532" s="183">
        <v>0</v>
      </c>
      <c r="T532" s="184">
        <f>S532*H532</f>
        <v>0</v>
      </c>
      <c r="U532" s="38"/>
      <c r="V532" s="38"/>
      <c r="W532" s="38"/>
      <c r="X532" s="38"/>
      <c r="Y532" s="38"/>
      <c r="Z532" s="38"/>
      <c r="AA532" s="38"/>
      <c r="AB532" s="38"/>
      <c r="AC532" s="38"/>
      <c r="AD532" s="38"/>
      <c r="AE532" s="38"/>
      <c r="AR532" s="185" t="s">
        <v>359</v>
      </c>
      <c r="AT532" s="185" t="s">
        <v>133</v>
      </c>
      <c r="AU532" s="185" t="s">
        <v>88</v>
      </c>
      <c r="AY532" s="19" t="s">
        <v>130</v>
      </c>
      <c r="BE532" s="186">
        <f>IF(N532="základní",J532,0)</f>
        <v>0</v>
      </c>
      <c r="BF532" s="186">
        <f>IF(N532="snížená",J532,0)</f>
        <v>0</v>
      </c>
      <c r="BG532" s="186">
        <f>IF(N532="zákl. přenesená",J532,0)</f>
        <v>0</v>
      </c>
      <c r="BH532" s="186">
        <f>IF(N532="sníž. přenesená",J532,0)</f>
        <v>0</v>
      </c>
      <c r="BI532" s="186">
        <f>IF(N532="nulová",J532,0)</f>
        <v>0</v>
      </c>
      <c r="BJ532" s="19" t="s">
        <v>86</v>
      </c>
      <c r="BK532" s="186">
        <f>ROUND(I532*H532,2)</f>
        <v>0</v>
      </c>
      <c r="BL532" s="19" t="s">
        <v>359</v>
      </c>
      <c r="BM532" s="185" t="s">
        <v>841</v>
      </c>
    </row>
    <row r="533" s="15" customFormat="1">
      <c r="A533" s="15"/>
      <c r="B533" s="214"/>
      <c r="C533" s="15"/>
      <c r="D533" s="187" t="s">
        <v>204</v>
      </c>
      <c r="E533" s="215" t="s">
        <v>1</v>
      </c>
      <c r="F533" s="216" t="s">
        <v>842</v>
      </c>
      <c r="G533" s="15"/>
      <c r="H533" s="215" t="s">
        <v>1</v>
      </c>
      <c r="I533" s="217"/>
      <c r="J533" s="15"/>
      <c r="K533" s="15"/>
      <c r="L533" s="214"/>
      <c r="M533" s="218"/>
      <c r="N533" s="219"/>
      <c r="O533" s="219"/>
      <c r="P533" s="219"/>
      <c r="Q533" s="219"/>
      <c r="R533" s="219"/>
      <c r="S533" s="219"/>
      <c r="T533" s="220"/>
      <c r="U533" s="15"/>
      <c r="V533" s="15"/>
      <c r="W533" s="15"/>
      <c r="X533" s="15"/>
      <c r="Y533" s="15"/>
      <c r="Z533" s="15"/>
      <c r="AA533" s="15"/>
      <c r="AB533" s="15"/>
      <c r="AC533" s="15"/>
      <c r="AD533" s="15"/>
      <c r="AE533" s="15"/>
      <c r="AT533" s="215" t="s">
        <v>204</v>
      </c>
      <c r="AU533" s="215" t="s">
        <v>88</v>
      </c>
      <c r="AV533" s="15" t="s">
        <v>86</v>
      </c>
      <c r="AW533" s="15" t="s">
        <v>33</v>
      </c>
      <c r="AX533" s="15" t="s">
        <v>78</v>
      </c>
      <c r="AY533" s="215" t="s">
        <v>130</v>
      </c>
    </row>
    <row r="534" s="13" customFormat="1">
      <c r="A534" s="13"/>
      <c r="B534" s="198"/>
      <c r="C534" s="13"/>
      <c r="D534" s="187" t="s">
        <v>204</v>
      </c>
      <c r="E534" s="199" t="s">
        <v>1</v>
      </c>
      <c r="F534" s="200" t="s">
        <v>843</v>
      </c>
      <c r="G534" s="13"/>
      <c r="H534" s="201">
        <v>7.4249999999999998</v>
      </c>
      <c r="I534" s="202"/>
      <c r="J534" s="13"/>
      <c r="K534" s="13"/>
      <c r="L534" s="198"/>
      <c r="M534" s="203"/>
      <c r="N534" s="204"/>
      <c r="O534" s="204"/>
      <c r="P534" s="204"/>
      <c r="Q534" s="204"/>
      <c r="R534" s="204"/>
      <c r="S534" s="204"/>
      <c r="T534" s="205"/>
      <c r="U534" s="13"/>
      <c r="V534" s="13"/>
      <c r="W534" s="13"/>
      <c r="X534" s="13"/>
      <c r="Y534" s="13"/>
      <c r="Z534" s="13"/>
      <c r="AA534" s="13"/>
      <c r="AB534" s="13"/>
      <c r="AC534" s="13"/>
      <c r="AD534" s="13"/>
      <c r="AE534" s="13"/>
      <c r="AT534" s="199" t="s">
        <v>204</v>
      </c>
      <c r="AU534" s="199" t="s">
        <v>88</v>
      </c>
      <c r="AV534" s="13" t="s">
        <v>88</v>
      </c>
      <c r="AW534" s="13" t="s">
        <v>33</v>
      </c>
      <c r="AX534" s="13" t="s">
        <v>78</v>
      </c>
      <c r="AY534" s="199" t="s">
        <v>130</v>
      </c>
    </row>
    <row r="535" s="14" customFormat="1">
      <c r="A535" s="14"/>
      <c r="B535" s="206"/>
      <c r="C535" s="14"/>
      <c r="D535" s="187" t="s">
        <v>204</v>
      </c>
      <c r="E535" s="207" t="s">
        <v>1</v>
      </c>
      <c r="F535" s="208" t="s">
        <v>206</v>
      </c>
      <c r="G535" s="14"/>
      <c r="H535" s="209">
        <v>7.4249999999999998</v>
      </c>
      <c r="I535" s="210"/>
      <c r="J535" s="14"/>
      <c r="K535" s="14"/>
      <c r="L535" s="206"/>
      <c r="M535" s="211"/>
      <c r="N535" s="212"/>
      <c r="O535" s="212"/>
      <c r="P535" s="212"/>
      <c r="Q535" s="212"/>
      <c r="R535" s="212"/>
      <c r="S535" s="212"/>
      <c r="T535" s="213"/>
      <c r="U535" s="14"/>
      <c r="V535" s="14"/>
      <c r="W535" s="14"/>
      <c r="X535" s="14"/>
      <c r="Y535" s="14"/>
      <c r="Z535" s="14"/>
      <c r="AA535" s="14"/>
      <c r="AB535" s="14"/>
      <c r="AC535" s="14"/>
      <c r="AD535" s="14"/>
      <c r="AE535" s="14"/>
      <c r="AT535" s="207" t="s">
        <v>204</v>
      </c>
      <c r="AU535" s="207" t="s">
        <v>88</v>
      </c>
      <c r="AV535" s="14" t="s">
        <v>149</v>
      </c>
      <c r="AW535" s="14" t="s">
        <v>33</v>
      </c>
      <c r="AX535" s="14" t="s">
        <v>86</v>
      </c>
      <c r="AY535" s="207" t="s">
        <v>130</v>
      </c>
    </row>
    <row r="536" s="2" customFormat="1" ht="37.8" customHeight="1">
      <c r="A536" s="38"/>
      <c r="B536" s="172"/>
      <c r="C536" s="173" t="s">
        <v>844</v>
      </c>
      <c r="D536" s="173" t="s">
        <v>133</v>
      </c>
      <c r="E536" s="174" t="s">
        <v>845</v>
      </c>
      <c r="F536" s="175" t="s">
        <v>846</v>
      </c>
      <c r="G536" s="176" t="s">
        <v>201</v>
      </c>
      <c r="H536" s="177">
        <v>7.4249999999999998</v>
      </c>
      <c r="I536" s="178"/>
      <c r="J536" s="179">
        <f>ROUND(I536*H536,2)</f>
        <v>0</v>
      </c>
      <c r="K536" s="180"/>
      <c r="L536" s="39"/>
      <c r="M536" s="181" t="s">
        <v>1</v>
      </c>
      <c r="N536" s="182" t="s">
        <v>43</v>
      </c>
      <c r="O536" s="77"/>
      <c r="P536" s="183">
        <f>O536*H536</f>
        <v>0</v>
      </c>
      <c r="Q536" s="183">
        <v>0.0090299999999999998</v>
      </c>
      <c r="R536" s="183">
        <f>Q536*H536</f>
        <v>0.067047750000000003</v>
      </c>
      <c r="S536" s="183">
        <v>0</v>
      </c>
      <c r="T536" s="184">
        <f>S536*H536</f>
        <v>0</v>
      </c>
      <c r="U536" s="38"/>
      <c r="V536" s="38"/>
      <c r="W536" s="38"/>
      <c r="X536" s="38"/>
      <c r="Y536" s="38"/>
      <c r="Z536" s="38"/>
      <c r="AA536" s="38"/>
      <c r="AB536" s="38"/>
      <c r="AC536" s="38"/>
      <c r="AD536" s="38"/>
      <c r="AE536" s="38"/>
      <c r="AR536" s="185" t="s">
        <v>359</v>
      </c>
      <c r="AT536" s="185" t="s">
        <v>133</v>
      </c>
      <c r="AU536" s="185" t="s">
        <v>88</v>
      </c>
      <c r="AY536" s="19" t="s">
        <v>130</v>
      </c>
      <c r="BE536" s="186">
        <f>IF(N536="základní",J536,0)</f>
        <v>0</v>
      </c>
      <c r="BF536" s="186">
        <f>IF(N536="snížená",J536,0)</f>
        <v>0</v>
      </c>
      <c r="BG536" s="186">
        <f>IF(N536="zákl. přenesená",J536,0)</f>
        <v>0</v>
      </c>
      <c r="BH536" s="186">
        <f>IF(N536="sníž. přenesená",J536,0)</f>
        <v>0</v>
      </c>
      <c r="BI536" s="186">
        <f>IF(N536="nulová",J536,0)</f>
        <v>0</v>
      </c>
      <c r="BJ536" s="19" t="s">
        <v>86</v>
      </c>
      <c r="BK536" s="186">
        <f>ROUND(I536*H536,2)</f>
        <v>0</v>
      </c>
      <c r="BL536" s="19" t="s">
        <v>359</v>
      </c>
      <c r="BM536" s="185" t="s">
        <v>847</v>
      </c>
    </row>
    <row r="537" s="15" customFormat="1">
      <c r="A537" s="15"/>
      <c r="B537" s="214"/>
      <c r="C537" s="15"/>
      <c r="D537" s="187" t="s">
        <v>204</v>
      </c>
      <c r="E537" s="215" t="s">
        <v>1</v>
      </c>
      <c r="F537" s="216" t="s">
        <v>848</v>
      </c>
      <c r="G537" s="15"/>
      <c r="H537" s="215" t="s">
        <v>1</v>
      </c>
      <c r="I537" s="217"/>
      <c r="J537" s="15"/>
      <c r="K537" s="15"/>
      <c r="L537" s="214"/>
      <c r="M537" s="218"/>
      <c r="N537" s="219"/>
      <c r="O537" s="219"/>
      <c r="P537" s="219"/>
      <c r="Q537" s="219"/>
      <c r="R537" s="219"/>
      <c r="S537" s="219"/>
      <c r="T537" s="220"/>
      <c r="U537" s="15"/>
      <c r="V537" s="15"/>
      <c r="W537" s="15"/>
      <c r="X537" s="15"/>
      <c r="Y537" s="15"/>
      <c r="Z537" s="15"/>
      <c r="AA537" s="15"/>
      <c r="AB537" s="15"/>
      <c r="AC537" s="15"/>
      <c r="AD537" s="15"/>
      <c r="AE537" s="15"/>
      <c r="AT537" s="215" t="s">
        <v>204</v>
      </c>
      <c r="AU537" s="215" t="s">
        <v>88</v>
      </c>
      <c r="AV537" s="15" t="s">
        <v>86</v>
      </c>
      <c r="AW537" s="15" t="s">
        <v>33</v>
      </c>
      <c r="AX537" s="15" t="s">
        <v>78</v>
      </c>
      <c r="AY537" s="215" t="s">
        <v>130</v>
      </c>
    </row>
    <row r="538" s="13" customFormat="1">
      <c r="A538" s="13"/>
      <c r="B538" s="198"/>
      <c r="C538" s="13"/>
      <c r="D538" s="187" t="s">
        <v>204</v>
      </c>
      <c r="E538" s="199" t="s">
        <v>1</v>
      </c>
      <c r="F538" s="200" t="s">
        <v>849</v>
      </c>
      <c r="G538" s="13"/>
      <c r="H538" s="201">
        <v>3.0150000000000001</v>
      </c>
      <c r="I538" s="202"/>
      <c r="J538" s="13"/>
      <c r="K538" s="13"/>
      <c r="L538" s="198"/>
      <c r="M538" s="203"/>
      <c r="N538" s="204"/>
      <c r="O538" s="204"/>
      <c r="P538" s="204"/>
      <c r="Q538" s="204"/>
      <c r="R538" s="204"/>
      <c r="S538" s="204"/>
      <c r="T538" s="205"/>
      <c r="U538" s="13"/>
      <c r="V538" s="13"/>
      <c r="W538" s="13"/>
      <c r="X538" s="13"/>
      <c r="Y538" s="13"/>
      <c r="Z538" s="13"/>
      <c r="AA538" s="13"/>
      <c r="AB538" s="13"/>
      <c r="AC538" s="13"/>
      <c r="AD538" s="13"/>
      <c r="AE538" s="13"/>
      <c r="AT538" s="199" t="s">
        <v>204</v>
      </c>
      <c r="AU538" s="199" t="s">
        <v>88</v>
      </c>
      <c r="AV538" s="13" t="s">
        <v>88</v>
      </c>
      <c r="AW538" s="13" t="s">
        <v>33</v>
      </c>
      <c r="AX538" s="13" t="s">
        <v>78</v>
      </c>
      <c r="AY538" s="199" t="s">
        <v>130</v>
      </c>
    </row>
    <row r="539" s="15" customFormat="1">
      <c r="A539" s="15"/>
      <c r="B539" s="214"/>
      <c r="C539" s="15"/>
      <c r="D539" s="187" t="s">
        <v>204</v>
      </c>
      <c r="E539" s="215" t="s">
        <v>1</v>
      </c>
      <c r="F539" s="216" t="s">
        <v>850</v>
      </c>
      <c r="G539" s="15"/>
      <c r="H539" s="215" t="s">
        <v>1</v>
      </c>
      <c r="I539" s="217"/>
      <c r="J539" s="15"/>
      <c r="K539" s="15"/>
      <c r="L539" s="214"/>
      <c r="M539" s="218"/>
      <c r="N539" s="219"/>
      <c r="O539" s="219"/>
      <c r="P539" s="219"/>
      <c r="Q539" s="219"/>
      <c r="R539" s="219"/>
      <c r="S539" s="219"/>
      <c r="T539" s="220"/>
      <c r="U539" s="15"/>
      <c r="V539" s="15"/>
      <c r="W539" s="15"/>
      <c r="X539" s="15"/>
      <c r="Y539" s="15"/>
      <c r="Z539" s="15"/>
      <c r="AA539" s="15"/>
      <c r="AB539" s="15"/>
      <c r="AC539" s="15"/>
      <c r="AD539" s="15"/>
      <c r="AE539" s="15"/>
      <c r="AT539" s="215" t="s">
        <v>204</v>
      </c>
      <c r="AU539" s="215" t="s">
        <v>88</v>
      </c>
      <c r="AV539" s="15" t="s">
        <v>86</v>
      </c>
      <c r="AW539" s="15" t="s">
        <v>33</v>
      </c>
      <c r="AX539" s="15" t="s">
        <v>78</v>
      </c>
      <c r="AY539" s="215" t="s">
        <v>130</v>
      </c>
    </row>
    <row r="540" s="13" customFormat="1">
      <c r="A540" s="13"/>
      <c r="B540" s="198"/>
      <c r="C540" s="13"/>
      <c r="D540" s="187" t="s">
        <v>204</v>
      </c>
      <c r="E540" s="199" t="s">
        <v>1</v>
      </c>
      <c r="F540" s="200" t="s">
        <v>851</v>
      </c>
      <c r="G540" s="13"/>
      <c r="H540" s="201">
        <v>4.4100000000000001</v>
      </c>
      <c r="I540" s="202"/>
      <c r="J540" s="13"/>
      <c r="K540" s="13"/>
      <c r="L540" s="198"/>
      <c r="M540" s="203"/>
      <c r="N540" s="204"/>
      <c r="O540" s="204"/>
      <c r="P540" s="204"/>
      <c r="Q540" s="204"/>
      <c r="R540" s="204"/>
      <c r="S540" s="204"/>
      <c r="T540" s="205"/>
      <c r="U540" s="13"/>
      <c r="V540" s="13"/>
      <c r="W540" s="13"/>
      <c r="X540" s="13"/>
      <c r="Y540" s="13"/>
      <c r="Z540" s="13"/>
      <c r="AA540" s="13"/>
      <c r="AB540" s="13"/>
      <c r="AC540" s="13"/>
      <c r="AD540" s="13"/>
      <c r="AE540" s="13"/>
      <c r="AT540" s="199" t="s">
        <v>204</v>
      </c>
      <c r="AU540" s="199" t="s">
        <v>88</v>
      </c>
      <c r="AV540" s="13" t="s">
        <v>88</v>
      </c>
      <c r="AW540" s="13" t="s">
        <v>33</v>
      </c>
      <c r="AX540" s="13" t="s">
        <v>78</v>
      </c>
      <c r="AY540" s="199" t="s">
        <v>130</v>
      </c>
    </row>
    <row r="541" s="14" customFormat="1">
      <c r="A541" s="14"/>
      <c r="B541" s="206"/>
      <c r="C541" s="14"/>
      <c r="D541" s="187" t="s">
        <v>204</v>
      </c>
      <c r="E541" s="207" t="s">
        <v>1</v>
      </c>
      <c r="F541" s="208" t="s">
        <v>206</v>
      </c>
      <c r="G541" s="14"/>
      <c r="H541" s="209">
        <v>7.4249999999999998</v>
      </c>
      <c r="I541" s="210"/>
      <c r="J541" s="14"/>
      <c r="K541" s="14"/>
      <c r="L541" s="206"/>
      <c r="M541" s="211"/>
      <c r="N541" s="212"/>
      <c r="O541" s="212"/>
      <c r="P541" s="212"/>
      <c r="Q541" s="212"/>
      <c r="R541" s="212"/>
      <c r="S541" s="212"/>
      <c r="T541" s="213"/>
      <c r="U541" s="14"/>
      <c r="V541" s="14"/>
      <c r="W541" s="14"/>
      <c r="X541" s="14"/>
      <c r="Y541" s="14"/>
      <c r="Z541" s="14"/>
      <c r="AA541" s="14"/>
      <c r="AB541" s="14"/>
      <c r="AC541" s="14"/>
      <c r="AD541" s="14"/>
      <c r="AE541" s="14"/>
      <c r="AT541" s="207" t="s">
        <v>204</v>
      </c>
      <c r="AU541" s="207" t="s">
        <v>88</v>
      </c>
      <c r="AV541" s="14" t="s">
        <v>149</v>
      </c>
      <c r="AW541" s="14" t="s">
        <v>33</v>
      </c>
      <c r="AX541" s="14" t="s">
        <v>86</v>
      </c>
      <c r="AY541" s="207" t="s">
        <v>130</v>
      </c>
    </row>
    <row r="542" s="2" customFormat="1" ht="37.8" customHeight="1">
      <c r="A542" s="38"/>
      <c r="B542" s="172"/>
      <c r="C542" s="221" t="s">
        <v>852</v>
      </c>
      <c r="D542" s="221" t="s">
        <v>250</v>
      </c>
      <c r="E542" s="222" t="s">
        <v>853</v>
      </c>
      <c r="F542" s="223" t="s">
        <v>854</v>
      </c>
      <c r="G542" s="224" t="s">
        <v>201</v>
      </c>
      <c r="H542" s="225">
        <v>3.4670000000000001</v>
      </c>
      <c r="I542" s="226"/>
      <c r="J542" s="227">
        <f>ROUND(I542*H542,2)</f>
        <v>0</v>
      </c>
      <c r="K542" s="228"/>
      <c r="L542" s="229"/>
      <c r="M542" s="230" t="s">
        <v>1</v>
      </c>
      <c r="N542" s="231" t="s">
        <v>43</v>
      </c>
      <c r="O542" s="77"/>
      <c r="P542" s="183">
        <f>O542*H542</f>
        <v>0</v>
      </c>
      <c r="Q542" s="183">
        <v>0.021999999999999999</v>
      </c>
      <c r="R542" s="183">
        <f>Q542*H542</f>
        <v>0.076273999999999995</v>
      </c>
      <c r="S542" s="183">
        <v>0</v>
      </c>
      <c r="T542" s="184">
        <f>S542*H542</f>
        <v>0</v>
      </c>
      <c r="U542" s="38"/>
      <c r="V542" s="38"/>
      <c r="W542" s="38"/>
      <c r="X542" s="38"/>
      <c r="Y542" s="38"/>
      <c r="Z542" s="38"/>
      <c r="AA542" s="38"/>
      <c r="AB542" s="38"/>
      <c r="AC542" s="38"/>
      <c r="AD542" s="38"/>
      <c r="AE542" s="38"/>
      <c r="AR542" s="185" t="s">
        <v>476</v>
      </c>
      <c r="AT542" s="185" t="s">
        <v>250</v>
      </c>
      <c r="AU542" s="185" t="s">
        <v>88</v>
      </c>
      <c r="AY542" s="19" t="s">
        <v>130</v>
      </c>
      <c r="BE542" s="186">
        <f>IF(N542="základní",J542,0)</f>
        <v>0</v>
      </c>
      <c r="BF542" s="186">
        <f>IF(N542="snížená",J542,0)</f>
        <v>0</v>
      </c>
      <c r="BG542" s="186">
        <f>IF(N542="zákl. přenesená",J542,0)</f>
        <v>0</v>
      </c>
      <c r="BH542" s="186">
        <f>IF(N542="sníž. přenesená",J542,0)</f>
        <v>0</v>
      </c>
      <c r="BI542" s="186">
        <f>IF(N542="nulová",J542,0)</f>
        <v>0</v>
      </c>
      <c r="BJ542" s="19" t="s">
        <v>86</v>
      </c>
      <c r="BK542" s="186">
        <f>ROUND(I542*H542,2)</f>
        <v>0</v>
      </c>
      <c r="BL542" s="19" t="s">
        <v>359</v>
      </c>
      <c r="BM542" s="185" t="s">
        <v>855</v>
      </c>
    </row>
    <row r="543" s="2" customFormat="1">
      <c r="A543" s="38"/>
      <c r="B543" s="39"/>
      <c r="C543" s="38"/>
      <c r="D543" s="187" t="s">
        <v>152</v>
      </c>
      <c r="E543" s="38"/>
      <c r="F543" s="188" t="s">
        <v>856</v>
      </c>
      <c r="G543" s="38"/>
      <c r="H543" s="38"/>
      <c r="I543" s="189"/>
      <c r="J543" s="38"/>
      <c r="K543" s="38"/>
      <c r="L543" s="39"/>
      <c r="M543" s="190"/>
      <c r="N543" s="191"/>
      <c r="O543" s="77"/>
      <c r="P543" s="77"/>
      <c r="Q543" s="77"/>
      <c r="R543" s="77"/>
      <c r="S543" s="77"/>
      <c r="T543" s="78"/>
      <c r="U543" s="38"/>
      <c r="V543" s="38"/>
      <c r="W543" s="38"/>
      <c r="X543" s="38"/>
      <c r="Y543" s="38"/>
      <c r="Z543" s="38"/>
      <c r="AA543" s="38"/>
      <c r="AB543" s="38"/>
      <c r="AC543" s="38"/>
      <c r="AD543" s="38"/>
      <c r="AE543" s="38"/>
      <c r="AT543" s="19" t="s">
        <v>152</v>
      </c>
      <c r="AU543" s="19" t="s">
        <v>88</v>
      </c>
    </row>
    <row r="544" s="15" customFormat="1">
      <c r="A544" s="15"/>
      <c r="B544" s="214"/>
      <c r="C544" s="15"/>
      <c r="D544" s="187" t="s">
        <v>204</v>
      </c>
      <c r="E544" s="215" t="s">
        <v>1</v>
      </c>
      <c r="F544" s="216" t="s">
        <v>848</v>
      </c>
      <c r="G544" s="15"/>
      <c r="H544" s="215" t="s">
        <v>1</v>
      </c>
      <c r="I544" s="217"/>
      <c r="J544" s="15"/>
      <c r="K544" s="15"/>
      <c r="L544" s="214"/>
      <c r="M544" s="218"/>
      <c r="N544" s="219"/>
      <c r="O544" s="219"/>
      <c r="P544" s="219"/>
      <c r="Q544" s="219"/>
      <c r="R544" s="219"/>
      <c r="S544" s="219"/>
      <c r="T544" s="220"/>
      <c r="U544" s="15"/>
      <c r="V544" s="15"/>
      <c r="W544" s="15"/>
      <c r="X544" s="15"/>
      <c r="Y544" s="15"/>
      <c r="Z544" s="15"/>
      <c r="AA544" s="15"/>
      <c r="AB544" s="15"/>
      <c r="AC544" s="15"/>
      <c r="AD544" s="15"/>
      <c r="AE544" s="15"/>
      <c r="AT544" s="215" t="s">
        <v>204</v>
      </c>
      <c r="AU544" s="215" t="s">
        <v>88</v>
      </c>
      <c r="AV544" s="15" t="s">
        <v>86</v>
      </c>
      <c r="AW544" s="15" t="s">
        <v>33</v>
      </c>
      <c r="AX544" s="15" t="s">
        <v>78</v>
      </c>
      <c r="AY544" s="215" t="s">
        <v>130</v>
      </c>
    </row>
    <row r="545" s="13" customFormat="1">
      <c r="A545" s="13"/>
      <c r="B545" s="198"/>
      <c r="C545" s="13"/>
      <c r="D545" s="187" t="s">
        <v>204</v>
      </c>
      <c r="E545" s="199" t="s">
        <v>1</v>
      </c>
      <c r="F545" s="200" t="s">
        <v>849</v>
      </c>
      <c r="G545" s="13"/>
      <c r="H545" s="201">
        <v>3.0150000000000001</v>
      </c>
      <c r="I545" s="202"/>
      <c r="J545" s="13"/>
      <c r="K545" s="13"/>
      <c r="L545" s="198"/>
      <c r="M545" s="203"/>
      <c r="N545" s="204"/>
      <c r="O545" s="204"/>
      <c r="P545" s="204"/>
      <c r="Q545" s="204"/>
      <c r="R545" s="204"/>
      <c r="S545" s="204"/>
      <c r="T545" s="205"/>
      <c r="U545" s="13"/>
      <c r="V545" s="13"/>
      <c r="W545" s="13"/>
      <c r="X545" s="13"/>
      <c r="Y545" s="13"/>
      <c r="Z545" s="13"/>
      <c r="AA545" s="13"/>
      <c r="AB545" s="13"/>
      <c r="AC545" s="13"/>
      <c r="AD545" s="13"/>
      <c r="AE545" s="13"/>
      <c r="AT545" s="199" t="s">
        <v>204</v>
      </c>
      <c r="AU545" s="199" t="s">
        <v>88</v>
      </c>
      <c r="AV545" s="13" t="s">
        <v>88</v>
      </c>
      <c r="AW545" s="13" t="s">
        <v>33</v>
      </c>
      <c r="AX545" s="13" t="s">
        <v>78</v>
      </c>
      <c r="AY545" s="199" t="s">
        <v>130</v>
      </c>
    </row>
    <row r="546" s="14" customFormat="1">
      <c r="A546" s="14"/>
      <c r="B546" s="206"/>
      <c r="C546" s="14"/>
      <c r="D546" s="187" t="s">
        <v>204</v>
      </c>
      <c r="E546" s="207" t="s">
        <v>1</v>
      </c>
      <c r="F546" s="208" t="s">
        <v>206</v>
      </c>
      <c r="G546" s="14"/>
      <c r="H546" s="209">
        <v>3.0150000000000001</v>
      </c>
      <c r="I546" s="210"/>
      <c r="J546" s="14"/>
      <c r="K546" s="14"/>
      <c r="L546" s="206"/>
      <c r="M546" s="211"/>
      <c r="N546" s="212"/>
      <c r="O546" s="212"/>
      <c r="P546" s="212"/>
      <c r="Q546" s="212"/>
      <c r="R546" s="212"/>
      <c r="S546" s="212"/>
      <c r="T546" s="213"/>
      <c r="U546" s="14"/>
      <c r="V546" s="14"/>
      <c r="W546" s="14"/>
      <c r="X546" s="14"/>
      <c r="Y546" s="14"/>
      <c r="Z546" s="14"/>
      <c r="AA546" s="14"/>
      <c r="AB546" s="14"/>
      <c r="AC546" s="14"/>
      <c r="AD546" s="14"/>
      <c r="AE546" s="14"/>
      <c r="AT546" s="207" t="s">
        <v>204</v>
      </c>
      <c r="AU546" s="207" t="s">
        <v>88</v>
      </c>
      <c r="AV546" s="14" t="s">
        <v>149</v>
      </c>
      <c r="AW546" s="14" t="s">
        <v>33</v>
      </c>
      <c r="AX546" s="14" t="s">
        <v>86</v>
      </c>
      <c r="AY546" s="207" t="s">
        <v>130</v>
      </c>
    </row>
    <row r="547" s="13" customFormat="1">
      <c r="A547" s="13"/>
      <c r="B547" s="198"/>
      <c r="C547" s="13"/>
      <c r="D547" s="187" t="s">
        <v>204</v>
      </c>
      <c r="E547" s="13"/>
      <c r="F547" s="200" t="s">
        <v>857</v>
      </c>
      <c r="G547" s="13"/>
      <c r="H547" s="201">
        <v>3.4670000000000001</v>
      </c>
      <c r="I547" s="202"/>
      <c r="J547" s="13"/>
      <c r="K547" s="13"/>
      <c r="L547" s="198"/>
      <c r="M547" s="203"/>
      <c r="N547" s="204"/>
      <c r="O547" s="204"/>
      <c r="P547" s="204"/>
      <c r="Q547" s="204"/>
      <c r="R547" s="204"/>
      <c r="S547" s="204"/>
      <c r="T547" s="205"/>
      <c r="U547" s="13"/>
      <c r="V547" s="13"/>
      <c r="W547" s="13"/>
      <c r="X547" s="13"/>
      <c r="Y547" s="13"/>
      <c r="Z547" s="13"/>
      <c r="AA547" s="13"/>
      <c r="AB547" s="13"/>
      <c r="AC547" s="13"/>
      <c r="AD547" s="13"/>
      <c r="AE547" s="13"/>
      <c r="AT547" s="199" t="s">
        <v>204</v>
      </c>
      <c r="AU547" s="199" t="s">
        <v>88</v>
      </c>
      <c r="AV547" s="13" t="s">
        <v>88</v>
      </c>
      <c r="AW547" s="13" t="s">
        <v>3</v>
      </c>
      <c r="AX547" s="13" t="s">
        <v>86</v>
      </c>
      <c r="AY547" s="199" t="s">
        <v>130</v>
      </c>
    </row>
    <row r="548" s="2" customFormat="1" ht="37.8" customHeight="1">
      <c r="A548" s="38"/>
      <c r="B548" s="172"/>
      <c r="C548" s="221" t="s">
        <v>263</v>
      </c>
      <c r="D548" s="221" t="s">
        <v>250</v>
      </c>
      <c r="E548" s="222" t="s">
        <v>858</v>
      </c>
      <c r="F548" s="223" t="s">
        <v>859</v>
      </c>
      <c r="G548" s="224" t="s">
        <v>860</v>
      </c>
      <c r="H548" s="225">
        <v>28.175000000000001</v>
      </c>
      <c r="I548" s="226"/>
      <c r="J548" s="227">
        <f>ROUND(I548*H548,2)</f>
        <v>0</v>
      </c>
      <c r="K548" s="228"/>
      <c r="L548" s="229"/>
      <c r="M548" s="230" t="s">
        <v>1</v>
      </c>
      <c r="N548" s="231" t="s">
        <v>43</v>
      </c>
      <c r="O548" s="77"/>
      <c r="P548" s="183">
        <f>O548*H548</f>
        <v>0</v>
      </c>
      <c r="Q548" s="183">
        <v>0.021999999999999999</v>
      </c>
      <c r="R548" s="183">
        <f>Q548*H548</f>
        <v>0.61985000000000001</v>
      </c>
      <c r="S548" s="183">
        <v>0</v>
      </c>
      <c r="T548" s="184">
        <f>S548*H548</f>
        <v>0</v>
      </c>
      <c r="U548" s="38"/>
      <c r="V548" s="38"/>
      <c r="W548" s="38"/>
      <c r="X548" s="38"/>
      <c r="Y548" s="38"/>
      <c r="Z548" s="38"/>
      <c r="AA548" s="38"/>
      <c r="AB548" s="38"/>
      <c r="AC548" s="38"/>
      <c r="AD548" s="38"/>
      <c r="AE548" s="38"/>
      <c r="AR548" s="185" t="s">
        <v>476</v>
      </c>
      <c r="AT548" s="185" t="s">
        <v>250</v>
      </c>
      <c r="AU548" s="185" t="s">
        <v>88</v>
      </c>
      <c r="AY548" s="19" t="s">
        <v>130</v>
      </c>
      <c r="BE548" s="186">
        <f>IF(N548="základní",J548,0)</f>
        <v>0</v>
      </c>
      <c r="BF548" s="186">
        <f>IF(N548="snížená",J548,0)</f>
        <v>0</v>
      </c>
      <c r="BG548" s="186">
        <f>IF(N548="zákl. přenesená",J548,0)</f>
        <v>0</v>
      </c>
      <c r="BH548" s="186">
        <f>IF(N548="sníž. přenesená",J548,0)</f>
        <v>0</v>
      </c>
      <c r="BI548" s="186">
        <f>IF(N548="nulová",J548,0)</f>
        <v>0</v>
      </c>
      <c r="BJ548" s="19" t="s">
        <v>86</v>
      </c>
      <c r="BK548" s="186">
        <f>ROUND(I548*H548,2)</f>
        <v>0</v>
      </c>
      <c r="BL548" s="19" t="s">
        <v>359</v>
      </c>
      <c r="BM548" s="185" t="s">
        <v>861</v>
      </c>
    </row>
    <row r="549" s="2" customFormat="1">
      <c r="A549" s="38"/>
      <c r="B549" s="39"/>
      <c r="C549" s="38"/>
      <c r="D549" s="187" t="s">
        <v>152</v>
      </c>
      <c r="E549" s="38"/>
      <c r="F549" s="188" t="s">
        <v>862</v>
      </c>
      <c r="G549" s="38"/>
      <c r="H549" s="38"/>
      <c r="I549" s="189"/>
      <c r="J549" s="38"/>
      <c r="K549" s="38"/>
      <c r="L549" s="39"/>
      <c r="M549" s="190"/>
      <c r="N549" s="191"/>
      <c r="O549" s="77"/>
      <c r="P549" s="77"/>
      <c r="Q549" s="77"/>
      <c r="R549" s="77"/>
      <c r="S549" s="77"/>
      <c r="T549" s="78"/>
      <c r="U549" s="38"/>
      <c r="V549" s="38"/>
      <c r="W549" s="38"/>
      <c r="X549" s="38"/>
      <c r="Y549" s="38"/>
      <c r="Z549" s="38"/>
      <c r="AA549" s="38"/>
      <c r="AB549" s="38"/>
      <c r="AC549" s="38"/>
      <c r="AD549" s="38"/>
      <c r="AE549" s="38"/>
      <c r="AT549" s="19" t="s">
        <v>152</v>
      </c>
      <c r="AU549" s="19" t="s">
        <v>88</v>
      </c>
    </row>
    <row r="550" s="15" customFormat="1">
      <c r="A550" s="15"/>
      <c r="B550" s="214"/>
      <c r="C550" s="15"/>
      <c r="D550" s="187" t="s">
        <v>204</v>
      </c>
      <c r="E550" s="215" t="s">
        <v>1</v>
      </c>
      <c r="F550" s="216" t="s">
        <v>863</v>
      </c>
      <c r="G550" s="15"/>
      <c r="H550" s="215" t="s">
        <v>1</v>
      </c>
      <c r="I550" s="217"/>
      <c r="J550" s="15"/>
      <c r="K550" s="15"/>
      <c r="L550" s="214"/>
      <c r="M550" s="218"/>
      <c r="N550" s="219"/>
      <c r="O550" s="219"/>
      <c r="P550" s="219"/>
      <c r="Q550" s="219"/>
      <c r="R550" s="219"/>
      <c r="S550" s="219"/>
      <c r="T550" s="220"/>
      <c r="U550" s="15"/>
      <c r="V550" s="15"/>
      <c r="W550" s="15"/>
      <c r="X550" s="15"/>
      <c r="Y550" s="15"/>
      <c r="Z550" s="15"/>
      <c r="AA550" s="15"/>
      <c r="AB550" s="15"/>
      <c r="AC550" s="15"/>
      <c r="AD550" s="15"/>
      <c r="AE550" s="15"/>
      <c r="AT550" s="215" t="s">
        <v>204</v>
      </c>
      <c r="AU550" s="215" t="s">
        <v>88</v>
      </c>
      <c r="AV550" s="15" t="s">
        <v>86</v>
      </c>
      <c r="AW550" s="15" t="s">
        <v>33</v>
      </c>
      <c r="AX550" s="15" t="s">
        <v>78</v>
      </c>
      <c r="AY550" s="215" t="s">
        <v>130</v>
      </c>
    </row>
    <row r="551" s="13" customFormat="1">
      <c r="A551" s="13"/>
      <c r="B551" s="198"/>
      <c r="C551" s="13"/>
      <c r="D551" s="187" t="s">
        <v>204</v>
      </c>
      <c r="E551" s="199" t="s">
        <v>1</v>
      </c>
      <c r="F551" s="200" t="s">
        <v>864</v>
      </c>
      <c r="G551" s="13"/>
      <c r="H551" s="201">
        <v>24.5</v>
      </c>
      <c r="I551" s="202"/>
      <c r="J551" s="13"/>
      <c r="K551" s="13"/>
      <c r="L551" s="198"/>
      <c r="M551" s="203"/>
      <c r="N551" s="204"/>
      <c r="O551" s="204"/>
      <c r="P551" s="204"/>
      <c r="Q551" s="204"/>
      <c r="R551" s="204"/>
      <c r="S551" s="204"/>
      <c r="T551" s="205"/>
      <c r="U551" s="13"/>
      <c r="V551" s="13"/>
      <c r="W551" s="13"/>
      <c r="X551" s="13"/>
      <c r="Y551" s="13"/>
      <c r="Z551" s="13"/>
      <c r="AA551" s="13"/>
      <c r="AB551" s="13"/>
      <c r="AC551" s="13"/>
      <c r="AD551" s="13"/>
      <c r="AE551" s="13"/>
      <c r="AT551" s="199" t="s">
        <v>204</v>
      </c>
      <c r="AU551" s="199" t="s">
        <v>88</v>
      </c>
      <c r="AV551" s="13" t="s">
        <v>88</v>
      </c>
      <c r="AW551" s="13" t="s">
        <v>33</v>
      </c>
      <c r="AX551" s="13" t="s">
        <v>78</v>
      </c>
      <c r="AY551" s="199" t="s">
        <v>130</v>
      </c>
    </row>
    <row r="552" s="14" customFormat="1">
      <c r="A552" s="14"/>
      <c r="B552" s="206"/>
      <c r="C552" s="14"/>
      <c r="D552" s="187" t="s">
        <v>204</v>
      </c>
      <c r="E552" s="207" t="s">
        <v>1</v>
      </c>
      <c r="F552" s="208" t="s">
        <v>206</v>
      </c>
      <c r="G552" s="14"/>
      <c r="H552" s="209">
        <v>24.5</v>
      </c>
      <c r="I552" s="210"/>
      <c r="J552" s="14"/>
      <c r="K552" s="14"/>
      <c r="L552" s="206"/>
      <c r="M552" s="211"/>
      <c r="N552" s="212"/>
      <c r="O552" s="212"/>
      <c r="P552" s="212"/>
      <c r="Q552" s="212"/>
      <c r="R552" s="212"/>
      <c r="S552" s="212"/>
      <c r="T552" s="213"/>
      <c r="U552" s="14"/>
      <c r="V552" s="14"/>
      <c r="W552" s="14"/>
      <c r="X552" s="14"/>
      <c r="Y552" s="14"/>
      <c r="Z552" s="14"/>
      <c r="AA552" s="14"/>
      <c r="AB552" s="14"/>
      <c r="AC552" s="14"/>
      <c r="AD552" s="14"/>
      <c r="AE552" s="14"/>
      <c r="AT552" s="207" t="s">
        <v>204</v>
      </c>
      <c r="AU552" s="207" t="s">
        <v>88</v>
      </c>
      <c r="AV552" s="14" t="s">
        <v>149</v>
      </c>
      <c r="AW552" s="14" t="s">
        <v>33</v>
      </c>
      <c r="AX552" s="14" t="s">
        <v>86</v>
      </c>
      <c r="AY552" s="207" t="s">
        <v>130</v>
      </c>
    </row>
    <row r="553" s="13" customFormat="1">
      <c r="A553" s="13"/>
      <c r="B553" s="198"/>
      <c r="C553" s="13"/>
      <c r="D553" s="187" t="s">
        <v>204</v>
      </c>
      <c r="E553" s="13"/>
      <c r="F553" s="200" t="s">
        <v>865</v>
      </c>
      <c r="G553" s="13"/>
      <c r="H553" s="201">
        <v>28.175000000000001</v>
      </c>
      <c r="I553" s="202"/>
      <c r="J553" s="13"/>
      <c r="K553" s="13"/>
      <c r="L553" s="198"/>
      <c r="M553" s="203"/>
      <c r="N553" s="204"/>
      <c r="O553" s="204"/>
      <c r="P553" s="204"/>
      <c r="Q553" s="204"/>
      <c r="R553" s="204"/>
      <c r="S553" s="204"/>
      <c r="T553" s="205"/>
      <c r="U553" s="13"/>
      <c r="V553" s="13"/>
      <c r="W553" s="13"/>
      <c r="X553" s="13"/>
      <c r="Y553" s="13"/>
      <c r="Z553" s="13"/>
      <c r="AA553" s="13"/>
      <c r="AB553" s="13"/>
      <c r="AC553" s="13"/>
      <c r="AD553" s="13"/>
      <c r="AE553" s="13"/>
      <c r="AT553" s="199" t="s">
        <v>204</v>
      </c>
      <c r="AU553" s="199" t="s">
        <v>88</v>
      </c>
      <c r="AV553" s="13" t="s">
        <v>88</v>
      </c>
      <c r="AW553" s="13" t="s">
        <v>3</v>
      </c>
      <c r="AX553" s="13" t="s">
        <v>86</v>
      </c>
      <c r="AY553" s="199" t="s">
        <v>130</v>
      </c>
    </row>
    <row r="554" s="12" customFormat="1" ht="22.8" customHeight="1">
      <c r="A554" s="12"/>
      <c r="B554" s="159"/>
      <c r="C554" s="12"/>
      <c r="D554" s="160" t="s">
        <v>77</v>
      </c>
      <c r="E554" s="170" t="s">
        <v>866</v>
      </c>
      <c r="F554" s="170" t="s">
        <v>867</v>
      </c>
      <c r="G554" s="12"/>
      <c r="H554" s="12"/>
      <c r="I554" s="162"/>
      <c r="J554" s="171">
        <f>BK554</f>
        <v>0</v>
      </c>
      <c r="K554" s="12"/>
      <c r="L554" s="159"/>
      <c r="M554" s="164"/>
      <c r="N554" s="165"/>
      <c r="O554" s="165"/>
      <c r="P554" s="166">
        <f>SUM(P555:P560)</f>
        <v>0</v>
      </c>
      <c r="Q554" s="165"/>
      <c r="R554" s="166">
        <f>SUM(R555:R560)</f>
        <v>0.38192802000000003</v>
      </c>
      <c r="S554" s="165"/>
      <c r="T554" s="167">
        <f>SUM(T555:T560)</f>
        <v>0</v>
      </c>
      <c r="U554" s="12"/>
      <c r="V554" s="12"/>
      <c r="W554" s="12"/>
      <c r="X554" s="12"/>
      <c r="Y554" s="12"/>
      <c r="Z554" s="12"/>
      <c r="AA554" s="12"/>
      <c r="AB554" s="12"/>
      <c r="AC554" s="12"/>
      <c r="AD554" s="12"/>
      <c r="AE554" s="12"/>
      <c r="AR554" s="160" t="s">
        <v>88</v>
      </c>
      <c r="AT554" s="168" t="s">
        <v>77</v>
      </c>
      <c r="AU554" s="168" t="s">
        <v>86</v>
      </c>
      <c r="AY554" s="160" t="s">
        <v>130</v>
      </c>
      <c r="BK554" s="169">
        <f>SUM(BK555:BK560)</f>
        <v>0</v>
      </c>
    </row>
    <row r="555" s="2" customFormat="1" ht="24.15" customHeight="1">
      <c r="A555" s="38"/>
      <c r="B555" s="172"/>
      <c r="C555" s="173" t="s">
        <v>868</v>
      </c>
      <c r="D555" s="173" t="s">
        <v>133</v>
      </c>
      <c r="E555" s="174" t="s">
        <v>869</v>
      </c>
      <c r="F555" s="175" t="s">
        <v>870</v>
      </c>
      <c r="G555" s="176" t="s">
        <v>201</v>
      </c>
      <c r="H555" s="177">
        <v>387.96300000000002</v>
      </c>
      <c r="I555" s="178"/>
      <c r="J555" s="179">
        <f>ROUND(I555*H555,2)</f>
        <v>0</v>
      </c>
      <c r="K555" s="180"/>
      <c r="L555" s="39"/>
      <c r="M555" s="181" t="s">
        <v>1</v>
      </c>
      <c r="N555" s="182" t="s">
        <v>43</v>
      </c>
      <c r="O555" s="77"/>
      <c r="P555" s="183">
        <f>O555*H555</f>
        <v>0</v>
      </c>
      <c r="Q555" s="183">
        <v>0.00073999999999999999</v>
      </c>
      <c r="R555" s="183">
        <f>Q555*H555</f>
        <v>0.28709262000000002</v>
      </c>
      <c r="S555" s="183">
        <v>0</v>
      </c>
      <c r="T555" s="184">
        <f>S555*H555</f>
        <v>0</v>
      </c>
      <c r="U555" s="38"/>
      <c r="V555" s="38"/>
      <c r="W555" s="38"/>
      <c r="X555" s="38"/>
      <c r="Y555" s="38"/>
      <c r="Z555" s="38"/>
      <c r="AA555" s="38"/>
      <c r="AB555" s="38"/>
      <c r="AC555" s="38"/>
      <c r="AD555" s="38"/>
      <c r="AE555" s="38"/>
      <c r="AR555" s="185" t="s">
        <v>359</v>
      </c>
      <c r="AT555" s="185" t="s">
        <v>133</v>
      </c>
      <c r="AU555" s="185" t="s">
        <v>88</v>
      </c>
      <c r="AY555" s="19" t="s">
        <v>130</v>
      </c>
      <c r="BE555" s="186">
        <f>IF(N555="základní",J555,0)</f>
        <v>0</v>
      </c>
      <c r="BF555" s="186">
        <f>IF(N555="snížená",J555,0)</f>
        <v>0</v>
      </c>
      <c r="BG555" s="186">
        <f>IF(N555="zákl. přenesená",J555,0)</f>
        <v>0</v>
      </c>
      <c r="BH555" s="186">
        <f>IF(N555="sníž. přenesená",J555,0)</f>
        <v>0</v>
      </c>
      <c r="BI555" s="186">
        <f>IF(N555="nulová",J555,0)</f>
        <v>0</v>
      </c>
      <c r="BJ555" s="19" t="s">
        <v>86</v>
      </c>
      <c r="BK555" s="186">
        <f>ROUND(I555*H555,2)</f>
        <v>0</v>
      </c>
      <c r="BL555" s="19" t="s">
        <v>359</v>
      </c>
      <c r="BM555" s="185" t="s">
        <v>871</v>
      </c>
    </row>
    <row r="556" s="2" customFormat="1">
      <c r="A556" s="38"/>
      <c r="B556" s="39"/>
      <c r="C556" s="38"/>
      <c r="D556" s="187" t="s">
        <v>152</v>
      </c>
      <c r="E556" s="38"/>
      <c r="F556" s="188" t="s">
        <v>872</v>
      </c>
      <c r="G556" s="38"/>
      <c r="H556" s="38"/>
      <c r="I556" s="189"/>
      <c r="J556" s="38"/>
      <c r="K556" s="38"/>
      <c r="L556" s="39"/>
      <c r="M556" s="190"/>
      <c r="N556" s="191"/>
      <c r="O556" s="77"/>
      <c r="P556" s="77"/>
      <c r="Q556" s="77"/>
      <c r="R556" s="77"/>
      <c r="S556" s="77"/>
      <c r="T556" s="78"/>
      <c r="U556" s="38"/>
      <c r="V556" s="38"/>
      <c r="W556" s="38"/>
      <c r="X556" s="38"/>
      <c r="Y556" s="38"/>
      <c r="Z556" s="38"/>
      <c r="AA556" s="38"/>
      <c r="AB556" s="38"/>
      <c r="AC556" s="38"/>
      <c r="AD556" s="38"/>
      <c r="AE556" s="38"/>
      <c r="AT556" s="19" t="s">
        <v>152</v>
      </c>
      <c r="AU556" s="19" t="s">
        <v>88</v>
      </c>
    </row>
    <row r="557" s="13" customFormat="1">
      <c r="A557" s="13"/>
      <c r="B557" s="198"/>
      <c r="C557" s="13"/>
      <c r="D557" s="187" t="s">
        <v>204</v>
      </c>
      <c r="E557" s="199" t="s">
        <v>1</v>
      </c>
      <c r="F557" s="200" t="s">
        <v>873</v>
      </c>
      <c r="G557" s="13"/>
      <c r="H557" s="201">
        <v>387.96300000000002</v>
      </c>
      <c r="I557" s="202"/>
      <c r="J557" s="13"/>
      <c r="K557" s="13"/>
      <c r="L557" s="198"/>
      <c r="M557" s="203"/>
      <c r="N557" s="204"/>
      <c r="O557" s="204"/>
      <c r="P557" s="204"/>
      <c r="Q557" s="204"/>
      <c r="R557" s="204"/>
      <c r="S557" s="204"/>
      <c r="T557" s="205"/>
      <c r="U557" s="13"/>
      <c r="V557" s="13"/>
      <c r="W557" s="13"/>
      <c r="X557" s="13"/>
      <c r="Y557" s="13"/>
      <c r="Z557" s="13"/>
      <c r="AA557" s="13"/>
      <c r="AB557" s="13"/>
      <c r="AC557" s="13"/>
      <c r="AD557" s="13"/>
      <c r="AE557" s="13"/>
      <c r="AT557" s="199" t="s">
        <v>204</v>
      </c>
      <c r="AU557" s="199" t="s">
        <v>88</v>
      </c>
      <c r="AV557" s="13" t="s">
        <v>88</v>
      </c>
      <c r="AW557" s="13" t="s">
        <v>33</v>
      </c>
      <c r="AX557" s="13" t="s">
        <v>86</v>
      </c>
      <c r="AY557" s="199" t="s">
        <v>130</v>
      </c>
    </row>
    <row r="558" s="2" customFormat="1" ht="24.15" customHeight="1">
      <c r="A558" s="38"/>
      <c r="B558" s="172"/>
      <c r="C558" s="173" t="s">
        <v>874</v>
      </c>
      <c r="D558" s="173" t="s">
        <v>133</v>
      </c>
      <c r="E558" s="174" t="s">
        <v>875</v>
      </c>
      <c r="F558" s="175" t="s">
        <v>876</v>
      </c>
      <c r="G558" s="176" t="s">
        <v>201</v>
      </c>
      <c r="H558" s="177">
        <v>287.38</v>
      </c>
      <c r="I558" s="178"/>
      <c r="J558" s="179">
        <f>ROUND(I558*H558,2)</f>
        <v>0</v>
      </c>
      <c r="K558" s="180"/>
      <c r="L558" s="39"/>
      <c r="M558" s="181" t="s">
        <v>1</v>
      </c>
      <c r="N558" s="182" t="s">
        <v>43</v>
      </c>
      <c r="O558" s="77"/>
      <c r="P558" s="183">
        <f>O558*H558</f>
        <v>0</v>
      </c>
      <c r="Q558" s="183">
        <v>0.00033</v>
      </c>
      <c r="R558" s="183">
        <f>Q558*H558</f>
        <v>0.0948354</v>
      </c>
      <c r="S558" s="183">
        <v>0</v>
      </c>
      <c r="T558" s="184">
        <f>S558*H558</f>
        <v>0</v>
      </c>
      <c r="U558" s="38"/>
      <c r="V558" s="38"/>
      <c r="W558" s="38"/>
      <c r="X558" s="38"/>
      <c r="Y558" s="38"/>
      <c r="Z558" s="38"/>
      <c r="AA558" s="38"/>
      <c r="AB558" s="38"/>
      <c r="AC558" s="38"/>
      <c r="AD558" s="38"/>
      <c r="AE558" s="38"/>
      <c r="AR558" s="185" t="s">
        <v>149</v>
      </c>
      <c r="AT558" s="185" t="s">
        <v>133</v>
      </c>
      <c r="AU558" s="185" t="s">
        <v>88</v>
      </c>
      <c r="AY558" s="19" t="s">
        <v>130</v>
      </c>
      <c r="BE558" s="186">
        <f>IF(N558="základní",J558,0)</f>
        <v>0</v>
      </c>
      <c r="BF558" s="186">
        <f>IF(N558="snížená",J558,0)</f>
        <v>0</v>
      </c>
      <c r="BG558" s="186">
        <f>IF(N558="zákl. přenesená",J558,0)</f>
        <v>0</v>
      </c>
      <c r="BH558" s="186">
        <f>IF(N558="sníž. přenesená",J558,0)</f>
        <v>0</v>
      </c>
      <c r="BI558" s="186">
        <f>IF(N558="nulová",J558,0)</f>
        <v>0</v>
      </c>
      <c r="BJ558" s="19" t="s">
        <v>86</v>
      </c>
      <c r="BK558" s="186">
        <f>ROUND(I558*H558,2)</f>
        <v>0</v>
      </c>
      <c r="BL558" s="19" t="s">
        <v>149</v>
      </c>
      <c r="BM558" s="185" t="s">
        <v>877</v>
      </c>
    </row>
    <row r="559" s="13" customFormat="1">
      <c r="A559" s="13"/>
      <c r="B559" s="198"/>
      <c r="C559" s="13"/>
      <c r="D559" s="187" t="s">
        <v>204</v>
      </c>
      <c r="E559" s="199" t="s">
        <v>1</v>
      </c>
      <c r="F559" s="200" t="s">
        <v>878</v>
      </c>
      <c r="G559" s="13"/>
      <c r="H559" s="201">
        <v>287.38</v>
      </c>
      <c r="I559" s="202"/>
      <c r="J559" s="13"/>
      <c r="K559" s="13"/>
      <c r="L559" s="198"/>
      <c r="M559" s="203"/>
      <c r="N559" s="204"/>
      <c r="O559" s="204"/>
      <c r="P559" s="204"/>
      <c r="Q559" s="204"/>
      <c r="R559" s="204"/>
      <c r="S559" s="204"/>
      <c r="T559" s="205"/>
      <c r="U559" s="13"/>
      <c r="V559" s="13"/>
      <c r="W559" s="13"/>
      <c r="X559" s="13"/>
      <c r="Y559" s="13"/>
      <c r="Z559" s="13"/>
      <c r="AA559" s="13"/>
      <c r="AB559" s="13"/>
      <c r="AC559" s="13"/>
      <c r="AD559" s="13"/>
      <c r="AE559" s="13"/>
      <c r="AT559" s="199" t="s">
        <v>204</v>
      </c>
      <c r="AU559" s="199" t="s">
        <v>88</v>
      </c>
      <c r="AV559" s="13" t="s">
        <v>88</v>
      </c>
      <c r="AW559" s="13" t="s">
        <v>33</v>
      </c>
      <c r="AX559" s="13" t="s">
        <v>78</v>
      </c>
      <c r="AY559" s="199" t="s">
        <v>130</v>
      </c>
    </row>
    <row r="560" s="14" customFormat="1">
      <c r="A560" s="14"/>
      <c r="B560" s="206"/>
      <c r="C560" s="14"/>
      <c r="D560" s="187" t="s">
        <v>204</v>
      </c>
      <c r="E560" s="207" t="s">
        <v>1</v>
      </c>
      <c r="F560" s="208" t="s">
        <v>206</v>
      </c>
      <c r="G560" s="14"/>
      <c r="H560" s="209">
        <v>287.38</v>
      </c>
      <c r="I560" s="210"/>
      <c r="J560" s="14"/>
      <c r="K560" s="14"/>
      <c r="L560" s="206"/>
      <c r="M560" s="211"/>
      <c r="N560" s="212"/>
      <c r="O560" s="212"/>
      <c r="P560" s="212"/>
      <c r="Q560" s="212"/>
      <c r="R560" s="212"/>
      <c r="S560" s="212"/>
      <c r="T560" s="213"/>
      <c r="U560" s="14"/>
      <c r="V560" s="14"/>
      <c r="W560" s="14"/>
      <c r="X560" s="14"/>
      <c r="Y560" s="14"/>
      <c r="Z560" s="14"/>
      <c r="AA560" s="14"/>
      <c r="AB560" s="14"/>
      <c r="AC560" s="14"/>
      <c r="AD560" s="14"/>
      <c r="AE560" s="14"/>
      <c r="AT560" s="207" t="s">
        <v>204</v>
      </c>
      <c r="AU560" s="207" t="s">
        <v>88</v>
      </c>
      <c r="AV560" s="14" t="s">
        <v>149</v>
      </c>
      <c r="AW560" s="14" t="s">
        <v>33</v>
      </c>
      <c r="AX560" s="14" t="s">
        <v>86</v>
      </c>
      <c r="AY560" s="207" t="s">
        <v>130</v>
      </c>
    </row>
    <row r="561" s="12" customFormat="1" ht="22.8" customHeight="1">
      <c r="A561" s="12"/>
      <c r="B561" s="159"/>
      <c r="C561" s="12"/>
      <c r="D561" s="160" t="s">
        <v>77</v>
      </c>
      <c r="E561" s="170" t="s">
        <v>879</v>
      </c>
      <c r="F561" s="170" t="s">
        <v>880</v>
      </c>
      <c r="G561" s="12"/>
      <c r="H561" s="12"/>
      <c r="I561" s="162"/>
      <c r="J561" s="171">
        <f>BK561</f>
        <v>0</v>
      </c>
      <c r="K561" s="12"/>
      <c r="L561" s="159"/>
      <c r="M561" s="164"/>
      <c r="N561" s="165"/>
      <c r="O561" s="165"/>
      <c r="P561" s="166">
        <f>SUM(P562:P569)</f>
        <v>0</v>
      </c>
      <c r="Q561" s="165"/>
      <c r="R561" s="166">
        <f>SUM(R562:R569)</f>
        <v>0.16743088</v>
      </c>
      <c r="S561" s="165"/>
      <c r="T561" s="167">
        <f>SUM(T562:T569)</f>
        <v>0.040089510000000002</v>
      </c>
      <c r="U561" s="12"/>
      <c r="V561" s="12"/>
      <c r="W561" s="12"/>
      <c r="X561" s="12"/>
      <c r="Y561" s="12"/>
      <c r="Z561" s="12"/>
      <c r="AA561" s="12"/>
      <c r="AB561" s="12"/>
      <c r="AC561" s="12"/>
      <c r="AD561" s="12"/>
      <c r="AE561" s="12"/>
      <c r="AR561" s="160" t="s">
        <v>88</v>
      </c>
      <c r="AT561" s="168" t="s">
        <v>77</v>
      </c>
      <c r="AU561" s="168" t="s">
        <v>86</v>
      </c>
      <c r="AY561" s="160" t="s">
        <v>130</v>
      </c>
      <c r="BK561" s="169">
        <f>SUM(BK562:BK569)</f>
        <v>0</v>
      </c>
    </row>
    <row r="562" s="2" customFormat="1" ht="21.75" customHeight="1">
      <c r="A562" s="38"/>
      <c r="B562" s="172"/>
      <c r="C562" s="173" t="s">
        <v>881</v>
      </c>
      <c r="D562" s="173" t="s">
        <v>133</v>
      </c>
      <c r="E562" s="174" t="s">
        <v>882</v>
      </c>
      <c r="F562" s="175" t="s">
        <v>883</v>
      </c>
      <c r="G562" s="176" t="s">
        <v>201</v>
      </c>
      <c r="H562" s="177">
        <v>129.321</v>
      </c>
      <c r="I562" s="178"/>
      <c r="J562" s="179">
        <f>ROUND(I562*H562,2)</f>
        <v>0</v>
      </c>
      <c r="K562" s="180"/>
      <c r="L562" s="39"/>
      <c r="M562" s="181" t="s">
        <v>1</v>
      </c>
      <c r="N562" s="182" t="s">
        <v>43</v>
      </c>
      <c r="O562" s="77"/>
      <c r="P562" s="183">
        <f>O562*H562</f>
        <v>0</v>
      </c>
      <c r="Q562" s="183">
        <v>0.001</v>
      </c>
      <c r="R562" s="183">
        <f>Q562*H562</f>
        <v>0.12932099999999999</v>
      </c>
      <c r="S562" s="183">
        <v>0.00031</v>
      </c>
      <c r="T562" s="184">
        <f>S562*H562</f>
        <v>0.040089510000000002</v>
      </c>
      <c r="U562" s="38"/>
      <c r="V562" s="38"/>
      <c r="W562" s="38"/>
      <c r="X562" s="38"/>
      <c r="Y562" s="38"/>
      <c r="Z562" s="38"/>
      <c r="AA562" s="38"/>
      <c r="AB562" s="38"/>
      <c r="AC562" s="38"/>
      <c r="AD562" s="38"/>
      <c r="AE562" s="38"/>
      <c r="AR562" s="185" t="s">
        <v>359</v>
      </c>
      <c r="AT562" s="185" t="s">
        <v>133</v>
      </c>
      <c r="AU562" s="185" t="s">
        <v>88</v>
      </c>
      <c r="AY562" s="19" t="s">
        <v>130</v>
      </c>
      <c r="BE562" s="186">
        <f>IF(N562="základní",J562,0)</f>
        <v>0</v>
      </c>
      <c r="BF562" s="186">
        <f>IF(N562="snížená",J562,0)</f>
        <v>0</v>
      </c>
      <c r="BG562" s="186">
        <f>IF(N562="zákl. přenesená",J562,0)</f>
        <v>0</v>
      </c>
      <c r="BH562" s="186">
        <f>IF(N562="sníž. přenesená",J562,0)</f>
        <v>0</v>
      </c>
      <c r="BI562" s="186">
        <f>IF(N562="nulová",J562,0)</f>
        <v>0</v>
      </c>
      <c r="BJ562" s="19" t="s">
        <v>86</v>
      </c>
      <c r="BK562" s="186">
        <f>ROUND(I562*H562,2)</f>
        <v>0</v>
      </c>
      <c r="BL562" s="19" t="s">
        <v>359</v>
      </c>
      <c r="BM562" s="185" t="s">
        <v>884</v>
      </c>
    </row>
    <row r="563" s="13" customFormat="1">
      <c r="A563" s="13"/>
      <c r="B563" s="198"/>
      <c r="C563" s="13"/>
      <c r="D563" s="187" t="s">
        <v>204</v>
      </c>
      <c r="E563" s="199" t="s">
        <v>1</v>
      </c>
      <c r="F563" s="200" t="s">
        <v>885</v>
      </c>
      <c r="G563" s="13"/>
      <c r="H563" s="201">
        <v>129.321</v>
      </c>
      <c r="I563" s="202"/>
      <c r="J563" s="13"/>
      <c r="K563" s="13"/>
      <c r="L563" s="198"/>
      <c r="M563" s="203"/>
      <c r="N563" s="204"/>
      <c r="O563" s="204"/>
      <c r="P563" s="204"/>
      <c r="Q563" s="204"/>
      <c r="R563" s="204"/>
      <c r="S563" s="204"/>
      <c r="T563" s="205"/>
      <c r="U563" s="13"/>
      <c r="V563" s="13"/>
      <c r="W563" s="13"/>
      <c r="X563" s="13"/>
      <c r="Y563" s="13"/>
      <c r="Z563" s="13"/>
      <c r="AA563" s="13"/>
      <c r="AB563" s="13"/>
      <c r="AC563" s="13"/>
      <c r="AD563" s="13"/>
      <c r="AE563" s="13"/>
      <c r="AT563" s="199" t="s">
        <v>204</v>
      </c>
      <c r="AU563" s="199" t="s">
        <v>88</v>
      </c>
      <c r="AV563" s="13" t="s">
        <v>88</v>
      </c>
      <c r="AW563" s="13" t="s">
        <v>33</v>
      </c>
      <c r="AX563" s="13" t="s">
        <v>86</v>
      </c>
      <c r="AY563" s="199" t="s">
        <v>130</v>
      </c>
    </row>
    <row r="564" s="2" customFormat="1" ht="24.15" customHeight="1">
      <c r="A564" s="38"/>
      <c r="B564" s="172"/>
      <c r="C564" s="173" t="s">
        <v>886</v>
      </c>
      <c r="D564" s="173" t="s">
        <v>133</v>
      </c>
      <c r="E564" s="174" t="s">
        <v>887</v>
      </c>
      <c r="F564" s="175" t="s">
        <v>888</v>
      </c>
      <c r="G564" s="176" t="s">
        <v>201</v>
      </c>
      <c r="H564" s="177">
        <v>134.321</v>
      </c>
      <c r="I564" s="178"/>
      <c r="J564" s="179">
        <f>ROUND(I564*H564,2)</f>
        <v>0</v>
      </c>
      <c r="K564" s="180"/>
      <c r="L564" s="39"/>
      <c r="M564" s="181" t="s">
        <v>1</v>
      </c>
      <c r="N564" s="182" t="s">
        <v>43</v>
      </c>
      <c r="O564" s="77"/>
      <c r="P564" s="183">
        <f>O564*H564</f>
        <v>0</v>
      </c>
      <c r="Q564" s="183">
        <v>0.00027999999999999998</v>
      </c>
      <c r="R564" s="183">
        <f>Q564*H564</f>
        <v>0.037609879999999998</v>
      </c>
      <c r="S564" s="183">
        <v>0</v>
      </c>
      <c r="T564" s="184">
        <f>S564*H564</f>
        <v>0</v>
      </c>
      <c r="U564" s="38"/>
      <c r="V564" s="38"/>
      <c r="W564" s="38"/>
      <c r="X564" s="38"/>
      <c r="Y564" s="38"/>
      <c r="Z564" s="38"/>
      <c r="AA564" s="38"/>
      <c r="AB564" s="38"/>
      <c r="AC564" s="38"/>
      <c r="AD564" s="38"/>
      <c r="AE564" s="38"/>
      <c r="AR564" s="185" t="s">
        <v>359</v>
      </c>
      <c r="AT564" s="185" t="s">
        <v>133</v>
      </c>
      <c r="AU564" s="185" t="s">
        <v>88</v>
      </c>
      <c r="AY564" s="19" t="s">
        <v>130</v>
      </c>
      <c r="BE564" s="186">
        <f>IF(N564="základní",J564,0)</f>
        <v>0</v>
      </c>
      <c r="BF564" s="186">
        <f>IF(N564="snížená",J564,0)</f>
        <v>0</v>
      </c>
      <c r="BG564" s="186">
        <f>IF(N564="zákl. přenesená",J564,0)</f>
        <v>0</v>
      </c>
      <c r="BH564" s="186">
        <f>IF(N564="sníž. přenesená",J564,0)</f>
        <v>0</v>
      </c>
      <c r="BI564" s="186">
        <f>IF(N564="nulová",J564,0)</f>
        <v>0</v>
      </c>
      <c r="BJ564" s="19" t="s">
        <v>86</v>
      </c>
      <c r="BK564" s="186">
        <f>ROUND(I564*H564,2)</f>
        <v>0</v>
      </c>
      <c r="BL564" s="19" t="s">
        <v>359</v>
      </c>
      <c r="BM564" s="185" t="s">
        <v>889</v>
      </c>
    </row>
    <row r="565" s="2" customFormat="1">
      <c r="A565" s="38"/>
      <c r="B565" s="39"/>
      <c r="C565" s="38"/>
      <c r="D565" s="187" t="s">
        <v>152</v>
      </c>
      <c r="E565" s="38"/>
      <c r="F565" s="188" t="s">
        <v>890</v>
      </c>
      <c r="G565" s="38"/>
      <c r="H565" s="38"/>
      <c r="I565" s="189"/>
      <c r="J565" s="38"/>
      <c r="K565" s="38"/>
      <c r="L565" s="39"/>
      <c r="M565" s="190"/>
      <c r="N565" s="191"/>
      <c r="O565" s="77"/>
      <c r="P565" s="77"/>
      <c r="Q565" s="77"/>
      <c r="R565" s="77"/>
      <c r="S565" s="77"/>
      <c r="T565" s="78"/>
      <c r="U565" s="38"/>
      <c r="V565" s="38"/>
      <c r="W565" s="38"/>
      <c r="X565" s="38"/>
      <c r="Y565" s="38"/>
      <c r="Z565" s="38"/>
      <c r="AA565" s="38"/>
      <c r="AB565" s="38"/>
      <c r="AC565" s="38"/>
      <c r="AD565" s="38"/>
      <c r="AE565" s="38"/>
      <c r="AT565" s="19" t="s">
        <v>152</v>
      </c>
      <c r="AU565" s="19" t="s">
        <v>88</v>
      </c>
    </row>
    <row r="566" s="13" customFormat="1">
      <c r="A566" s="13"/>
      <c r="B566" s="198"/>
      <c r="C566" s="13"/>
      <c r="D566" s="187" t="s">
        <v>204</v>
      </c>
      <c r="E566" s="199" t="s">
        <v>1</v>
      </c>
      <c r="F566" s="200" t="s">
        <v>891</v>
      </c>
      <c r="G566" s="13"/>
      <c r="H566" s="201">
        <v>134.321</v>
      </c>
      <c r="I566" s="202"/>
      <c r="J566" s="13"/>
      <c r="K566" s="13"/>
      <c r="L566" s="198"/>
      <c r="M566" s="203"/>
      <c r="N566" s="204"/>
      <c r="O566" s="204"/>
      <c r="P566" s="204"/>
      <c r="Q566" s="204"/>
      <c r="R566" s="204"/>
      <c r="S566" s="204"/>
      <c r="T566" s="205"/>
      <c r="U566" s="13"/>
      <c r="V566" s="13"/>
      <c r="W566" s="13"/>
      <c r="X566" s="13"/>
      <c r="Y566" s="13"/>
      <c r="Z566" s="13"/>
      <c r="AA566" s="13"/>
      <c r="AB566" s="13"/>
      <c r="AC566" s="13"/>
      <c r="AD566" s="13"/>
      <c r="AE566" s="13"/>
      <c r="AT566" s="199" t="s">
        <v>204</v>
      </c>
      <c r="AU566" s="199" t="s">
        <v>88</v>
      </c>
      <c r="AV566" s="13" t="s">
        <v>88</v>
      </c>
      <c r="AW566" s="13" t="s">
        <v>33</v>
      </c>
      <c r="AX566" s="13" t="s">
        <v>78</v>
      </c>
      <c r="AY566" s="199" t="s">
        <v>130</v>
      </c>
    </row>
    <row r="567" s="14" customFormat="1">
      <c r="A567" s="14"/>
      <c r="B567" s="206"/>
      <c r="C567" s="14"/>
      <c r="D567" s="187" t="s">
        <v>204</v>
      </c>
      <c r="E567" s="207" t="s">
        <v>1</v>
      </c>
      <c r="F567" s="208" t="s">
        <v>206</v>
      </c>
      <c r="G567" s="14"/>
      <c r="H567" s="209">
        <v>134.321</v>
      </c>
      <c r="I567" s="210"/>
      <c r="J567" s="14"/>
      <c r="K567" s="14"/>
      <c r="L567" s="206"/>
      <c r="M567" s="211"/>
      <c r="N567" s="212"/>
      <c r="O567" s="212"/>
      <c r="P567" s="212"/>
      <c r="Q567" s="212"/>
      <c r="R567" s="212"/>
      <c r="S567" s="212"/>
      <c r="T567" s="213"/>
      <c r="U567" s="14"/>
      <c r="V567" s="14"/>
      <c r="W567" s="14"/>
      <c r="X567" s="14"/>
      <c r="Y567" s="14"/>
      <c r="Z567" s="14"/>
      <c r="AA567" s="14"/>
      <c r="AB567" s="14"/>
      <c r="AC567" s="14"/>
      <c r="AD567" s="14"/>
      <c r="AE567" s="14"/>
      <c r="AT567" s="207" t="s">
        <v>204</v>
      </c>
      <c r="AU567" s="207" t="s">
        <v>88</v>
      </c>
      <c r="AV567" s="14" t="s">
        <v>149</v>
      </c>
      <c r="AW567" s="14" t="s">
        <v>33</v>
      </c>
      <c r="AX567" s="14" t="s">
        <v>86</v>
      </c>
      <c r="AY567" s="207" t="s">
        <v>130</v>
      </c>
    </row>
    <row r="568" s="2" customFormat="1" ht="16.5" customHeight="1">
      <c r="A568" s="38"/>
      <c r="B568" s="172"/>
      <c r="C568" s="173" t="s">
        <v>892</v>
      </c>
      <c r="D568" s="173" t="s">
        <v>133</v>
      </c>
      <c r="E568" s="174" t="s">
        <v>893</v>
      </c>
      <c r="F568" s="175" t="s">
        <v>894</v>
      </c>
      <c r="G568" s="176" t="s">
        <v>209</v>
      </c>
      <c r="H568" s="177">
        <v>50</v>
      </c>
      <c r="I568" s="178"/>
      <c r="J568" s="179">
        <f>ROUND(I568*H568,2)</f>
        <v>0</v>
      </c>
      <c r="K568" s="180"/>
      <c r="L568" s="39"/>
      <c r="M568" s="181" t="s">
        <v>1</v>
      </c>
      <c r="N568" s="182" t="s">
        <v>43</v>
      </c>
      <c r="O568" s="77"/>
      <c r="P568" s="183">
        <f>O568*H568</f>
        <v>0</v>
      </c>
      <c r="Q568" s="183">
        <v>1.0000000000000001E-05</v>
      </c>
      <c r="R568" s="183">
        <f>Q568*H568</f>
        <v>0.00050000000000000001</v>
      </c>
      <c r="S568" s="183">
        <v>0</v>
      </c>
      <c r="T568" s="184">
        <f>S568*H568</f>
        <v>0</v>
      </c>
      <c r="U568" s="38"/>
      <c r="V568" s="38"/>
      <c r="W568" s="38"/>
      <c r="X568" s="38"/>
      <c r="Y568" s="38"/>
      <c r="Z568" s="38"/>
      <c r="AA568" s="38"/>
      <c r="AB568" s="38"/>
      <c r="AC568" s="38"/>
      <c r="AD568" s="38"/>
      <c r="AE568" s="38"/>
      <c r="AR568" s="185" t="s">
        <v>359</v>
      </c>
      <c r="AT568" s="185" t="s">
        <v>133</v>
      </c>
      <c r="AU568" s="185" t="s">
        <v>88</v>
      </c>
      <c r="AY568" s="19" t="s">
        <v>130</v>
      </c>
      <c r="BE568" s="186">
        <f>IF(N568="základní",J568,0)</f>
        <v>0</v>
      </c>
      <c r="BF568" s="186">
        <f>IF(N568="snížená",J568,0)</f>
        <v>0</v>
      </c>
      <c r="BG568" s="186">
        <f>IF(N568="zákl. přenesená",J568,0)</f>
        <v>0</v>
      </c>
      <c r="BH568" s="186">
        <f>IF(N568="sníž. přenesená",J568,0)</f>
        <v>0</v>
      </c>
      <c r="BI568" s="186">
        <f>IF(N568="nulová",J568,0)</f>
        <v>0</v>
      </c>
      <c r="BJ568" s="19" t="s">
        <v>86</v>
      </c>
      <c r="BK568" s="186">
        <f>ROUND(I568*H568,2)</f>
        <v>0</v>
      </c>
      <c r="BL568" s="19" t="s">
        <v>359</v>
      </c>
      <c r="BM568" s="185" t="s">
        <v>895</v>
      </c>
    </row>
    <row r="569" s="2" customFormat="1">
      <c r="A569" s="38"/>
      <c r="B569" s="39"/>
      <c r="C569" s="38"/>
      <c r="D569" s="187" t="s">
        <v>152</v>
      </c>
      <c r="E569" s="38"/>
      <c r="F569" s="188" t="s">
        <v>896</v>
      </c>
      <c r="G569" s="38"/>
      <c r="H569" s="38"/>
      <c r="I569" s="189"/>
      <c r="J569" s="38"/>
      <c r="K569" s="38"/>
      <c r="L569" s="39"/>
      <c r="M569" s="190"/>
      <c r="N569" s="191"/>
      <c r="O569" s="77"/>
      <c r="P569" s="77"/>
      <c r="Q569" s="77"/>
      <c r="R569" s="77"/>
      <c r="S569" s="77"/>
      <c r="T569" s="78"/>
      <c r="U569" s="38"/>
      <c r="V569" s="38"/>
      <c r="W569" s="38"/>
      <c r="X569" s="38"/>
      <c r="Y569" s="38"/>
      <c r="Z569" s="38"/>
      <c r="AA569" s="38"/>
      <c r="AB569" s="38"/>
      <c r="AC569" s="38"/>
      <c r="AD569" s="38"/>
      <c r="AE569" s="38"/>
      <c r="AT569" s="19" t="s">
        <v>152</v>
      </c>
      <c r="AU569" s="19" t="s">
        <v>88</v>
      </c>
    </row>
    <row r="570" s="12" customFormat="1" ht="25.92" customHeight="1">
      <c r="A570" s="12"/>
      <c r="B570" s="159"/>
      <c r="C570" s="12"/>
      <c r="D570" s="160" t="s">
        <v>77</v>
      </c>
      <c r="E570" s="161" t="s">
        <v>250</v>
      </c>
      <c r="F570" s="161" t="s">
        <v>897</v>
      </c>
      <c r="G570" s="12"/>
      <c r="H570" s="12"/>
      <c r="I570" s="162"/>
      <c r="J570" s="163">
        <f>BK570</f>
        <v>0</v>
      </c>
      <c r="K570" s="12"/>
      <c r="L570" s="159"/>
      <c r="M570" s="164"/>
      <c r="N570" s="165"/>
      <c r="O570" s="165"/>
      <c r="P570" s="166">
        <f>P571</f>
        <v>0</v>
      </c>
      <c r="Q570" s="165"/>
      <c r="R570" s="166">
        <f>R571</f>
        <v>0</v>
      </c>
      <c r="S570" s="165"/>
      <c r="T570" s="167">
        <f>T571</f>
        <v>0</v>
      </c>
      <c r="U570" s="12"/>
      <c r="V570" s="12"/>
      <c r="W570" s="12"/>
      <c r="X570" s="12"/>
      <c r="Y570" s="12"/>
      <c r="Z570" s="12"/>
      <c r="AA570" s="12"/>
      <c r="AB570" s="12"/>
      <c r="AC570" s="12"/>
      <c r="AD570" s="12"/>
      <c r="AE570" s="12"/>
      <c r="AR570" s="160" t="s">
        <v>142</v>
      </c>
      <c r="AT570" s="168" t="s">
        <v>77</v>
      </c>
      <c r="AU570" s="168" t="s">
        <v>78</v>
      </c>
      <c r="AY570" s="160" t="s">
        <v>130</v>
      </c>
      <c r="BK570" s="169">
        <f>BK571</f>
        <v>0</v>
      </c>
    </row>
    <row r="571" s="12" customFormat="1" ht="22.8" customHeight="1">
      <c r="A571" s="12"/>
      <c r="B571" s="159"/>
      <c r="C571" s="12"/>
      <c r="D571" s="160" t="s">
        <v>77</v>
      </c>
      <c r="E571" s="170" t="s">
        <v>898</v>
      </c>
      <c r="F571" s="170" t="s">
        <v>899</v>
      </c>
      <c r="G571" s="12"/>
      <c r="H571" s="12"/>
      <c r="I571" s="162"/>
      <c r="J571" s="171">
        <f>BK571</f>
        <v>0</v>
      </c>
      <c r="K571" s="12"/>
      <c r="L571" s="159"/>
      <c r="M571" s="164"/>
      <c r="N571" s="165"/>
      <c r="O571" s="165"/>
      <c r="P571" s="166">
        <f>SUM(P572:P578)</f>
        <v>0</v>
      </c>
      <c r="Q571" s="165"/>
      <c r="R571" s="166">
        <f>SUM(R572:R578)</f>
        <v>0</v>
      </c>
      <c r="S571" s="165"/>
      <c r="T571" s="167">
        <f>SUM(T572:T578)</f>
        <v>0</v>
      </c>
      <c r="U571" s="12"/>
      <c r="V571" s="12"/>
      <c r="W571" s="12"/>
      <c r="X571" s="12"/>
      <c r="Y571" s="12"/>
      <c r="Z571" s="12"/>
      <c r="AA571" s="12"/>
      <c r="AB571" s="12"/>
      <c r="AC571" s="12"/>
      <c r="AD571" s="12"/>
      <c r="AE571" s="12"/>
      <c r="AR571" s="160" t="s">
        <v>142</v>
      </c>
      <c r="AT571" s="168" t="s">
        <v>77</v>
      </c>
      <c r="AU571" s="168" t="s">
        <v>86</v>
      </c>
      <c r="AY571" s="160" t="s">
        <v>130</v>
      </c>
      <c r="BK571" s="169">
        <f>SUM(BK572:BK578)</f>
        <v>0</v>
      </c>
    </row>
    <row r="572" s="2" customFormat="1" ht="24.15" customHeight="1">
      <c r="A572" s="38"/>
      <c r="B572" s="172"/>
      <c r="C572" s="173" t="s">
        <v>900</v>
      </c>
      <c r="D572" s="173" t="s">
        <v>133</v>
      </c>
      <c r="E572" s="174" t="s">
        <v>901</v>
      </c>
      <c r="F572" s="175" t="s">
        <v>902</v>
      </c>
      <c r="G572" s="176" t="s">
        <v>247</v>
      </c>
      <c r="H572" s="177">
        <v>35.75</v>
      </c>
      <c r="I572" s="178"/>
      <c r="J572" s="179">
        <f>ROUND(I572*H572,2)</f>
        <v>0</v>
      </c>
      <c r="K572" s="180"/>
      <c r="L572" s="39"/>
      <c r="M572" s="181" t="s">
        <v>1</v>
      </c>
      <c r="N572" s="182" t="s">
        <v>43</v>
      </c>
      <c r="O572" s="77"/>
      <c r="P572" s="183">
        <f>O572*H572</f>
        <v>0</v>
      </c>
      <c r="Q572" s="183">
        <v>0</v>
      </c>
      <c r="R572" s="183">
        <f>Q572*H572</f>
        <v>0</v>
      </c>
      <c r="S572" s="183">
        <v>0</v>
      </c>
      <c r="T572" s="184">
        <f>S572*H572</f>
        <v>0</v>
      </c>
      <c r="U572" s="38"/>
      <c r="V572" s="38"/>
      <c r="W572" s="38"/>
      <c r="X572" s="38"/>
      <c r="Y572" s="38"/>
      <c r="Z572" s="38"/>
      <c r="AA572" s="38"/>
      <c r="AB572" s="38"/>
      <c r="AC572" s="38"/>
      <c r="AD572" s="38"/>
      <c r="AE572" s="38"/>
      <c r="AR572" s="185" t="s">
        <v>652</v>
      </c>
      <c r="AT572" s="185" t="s">
        <v>133</v>
      </c>
      <c r="AU572" s="185" t="s">
        <v>88</v>
      </c>
      <c r="AY572" s="19" t="s">
        <v>130</v>
      </c>
      <c r="BE572" s="186">
        <f>IF(N572="základní",J572,0)</f>
        <v>0</v>
      </c>
      <c r="BF572" s="186">
        <f>IF(N572="snížená",J572,0)</f>
        <v>0</v>
      </c>
      <c r="BG572" s="186">
        <f>IF(N572="zákl. přenesená",J572,0)</f>
        <v>0</v>
      </c>
      <c r="BH572" s="186">
        <f>IF(N572="sníž. přenesená",J572,0)</f>
        <v>0</v>
      </c>
      <c r="BI572" s="186">
        <f>IF(N572="nulová",J572,0)</f>
        <v>0</v>
      </c>
      <c r="BJ572" s="19" t="s">
        <v>86</v>
      </c>
      <c r="BK572" s="186">
        <f>ROUND(I572*H572,2)</f>
        <v>0</v>
      </c>
      <c r="BL572" s="19" t="s">
        <v>652</v>
      </c>
      <c r="BM572" s="185" t="s">
        <v>903</v>
      </c>
    </row>
    <row r="573" s="13" customFormat="1">
      <c r="A573" s="13"/>
      <c r="B573" s="198"/>
      <c r="C573" s="13"/>
      <c r="D573" s="187" t="s">
        <v>204</v>
      </c>
      <c r="E573" s="199" t="s">
        <v>1</v>
      </c>
      <c r="F573" s="200" t="s">
        <v>705</v>
      </c>
      <c r="G573" s="13"/>
      <c r="H573" s="201">
        <v>21.449999999999999</v>
      </c>
      <c r="I573" s="202"/>
      <c r="J573" s="13"/>
      <c r="K573" s="13"/>
      <c r="L573" s="198"/>
      <c r="M573" s="203"/>
      <c r="N573" s="204"/>
      <c r="O573" s="204"/>
      <c r="P573" s="204"/>
      <c r="Q573" s="204"/>
      <c r="R573" s="204"/>
      <c r="S573" s="204"/>
      <c r="T573" s="205"/>
      <c r="U573" s="13"/>
      <c r="V573" s="13"/>
      <c r="W573" s="13"/>
      <c r="X573" s="13"/>
      <c r="Y573" s="13"/>
      <c r="Z573" s="13"/>
      <c r="AA573" s="13"/>
      <c r="AB573" s="13"/>
      <c r="AC573" s="13"/>
      <c r="AD573" s="13"/>
      <c r="AE573" s="13"/>
      <c r="AT573" s="199" t="s">
        <v>204</v>
      </c>
      <c r="AU573" s="199" t="s">
        <v>88</v>
      </c>
      <c r="AV573" s="13" t="s">
        <v>88</v>
      </c>
      <c r="AW573" s="13" t="s">
        <v>33</v>
      </c>
      <c r="AX573" s="13" t="s">
        <v>78</v>
      </c>
      <c r="AY573" s="199" t="s">
        <v>130</v>
      </c>
    </row>
    <row r="574" s="13" customFormat="1">
      <c r="A574" s="13"/>
      <c r="B574" s="198"/>
      <c r="C574" s="13"/>
      <c r="D574" s="187" t="s">
        <v>204</v>
      </c>
      <c r="E574" s="199" t="s">
        <v>1</v>
      </c>
      <c r="F574" s="200" t="s">
        <v>706</v>
      </c>
      <c r="G574" s="13"/>
      <c r="H574" s="201">
        <v>2.2999999999999998</v>
      </c>
      <c r="I574" s="202"/>
      <c r="J574" s="13"/>
      <c r="K574" s="13"/>
      <c r="L574" s="198"/>
      <c r="M574" s="203"/>
      <c r="N574" s="204"/>
      <c r="O574" s="204"/>
      <c r="P574" s="204"/>
      <c r="Q574" s="204"/>
      <c r="R574" s="204"/>
      <c r="S574" s="204"/>
      <c r="T574" s="205"/>
      <c r="U574" s="13"/>
      <c r="V574" s="13"/>
      <c r="W574" s="13"/>
      <c r="X574" s="13"/>
      <c r="Y574" s="13"/>
      <c r="Z574" s="13"/>
      <c r="AA574" s="13"/>
      <c r="AB574" s="13"/>
      <c r="AC574" s="13"/>
      <c r="AD574" s="13"/>
      <c r="AE574" s="13"/>
      <c r="AT574" s="199" t="s">
        <v>204</v>
      </c>
      <c r="AU574" s="199" t="s">
        <v>88</v>
      </c>
      <c r="AV574" s="13" t="s">
        <v>88</v>
      </c>
      <c r="AW574" s="13" t="s">
        <v>33</v>
      </c>
      <c r="AX574" s="13" t="s">
        <v>78</v>
      </c>
      <c r="AY574" s="199" t="s">
        <v>130</v>
      </c>
    </row>
    <row r="575" s="13" customFormat="1">
      <c r="A575" s="13"/>
      <c r="B575" s="198"/>
      <c r="C575" s="13"/>
      <c r="D575" s="187" t="s">
        <v>204</v>
      </c>
      <c r="E575" s="199" t="s">
        <v>1</v>
      </c>
      <c r="F575" s="200" t="s">
        <v>707</v>
      </c>
      <c r="G575" s="13"/>
      <c r="H575" s="201">
        <v>12</v>
      </c>
      <c r="I575" s="202"/>
      <c r="J575" s="13"/>
      <c r="K575" s="13"/>
      <c r="L575" s="198"/>
      <c r="M575" s="203"/>
      <c r="N575" s="204"/>
      <c r="O575" s="204"/>
      <c r="P575" s="204"/>
      <c r="Q575" s="204"/>
      <c r="R575" s="204"/>
      <c r="S575" s="204"/>
      <c r="T575" s="205"/>
      <c r="U575" s="13"/>
      <c r="V575" s="13"/>
      <c r="W575" s="13"/>
      <c r="X575" s="13"/>
      <c r="Y575" s="13"/>
      <c r="Z575" s="13"/>
      <c r="AA575" s="13"/>
      <c r="AB575" s="13"/>
      <c r="AC575" s="13"/>
      <c r="AD575" s="13"/>
      <c r="AE575" s="13"/>
      <c r="AT575" s="199" t="s">
        <v>204</v>
      </c>
      <c r="AU575" s="199" t="s">
        <v>88</v>
      </c>
      <c r="AV575" s="13" t="s">
        <v>88</v>
      </c>
      <c r="AW575" s="13" t="s">
        <v>33</v>
      </c>
      <c r="AX575" s="13" t="s">
        <v>78</v>
      </c>
      <c r="AY575" s="199" t="s">
        <v>130</v>
      </c>
    </row>
    <row r="576" s="14" customFormat="1">
      <c r="A576" s="14"/>
      <c r="B576" s="206"/>
      <c r="C576" s="14"/>
      <c r="D576" s="187" t="s">
        <v>204</v>
      </c>
      <c r="E576" s="207" t="s">
        <v>1</v>
      </c>
      <c r="F576" s="208" t="s">
        <v>206</v>
      </c>
      <c r="G576" s="14"/>
      <c r="H576" s="209">
        <v>35.75</v>
      </c>
      <c r="I576" s="210"/>
      <c r="J576" s="14"/>
      <c r="K576" s="14"/>
      <c r="L576" s="206"/>
      <c r="M576" s="211"/>
      <c r="N576" s="212"/>
      <c r="O576" s="212"/>
      <c r="P576" s="212"/>
      <c r="Q576" s="212"/>
      <c r="R576" s="212"/>
      <c r="S576" s="212"/>
      <c r="T576" s="213"/>
      <c r="U576" s="14"/>
      <c r="V576" s="14"/>
      <c r="W576" s="14"/>
      <c r="X576" s="14"/>
      <c r="Y576" s="14"/>
      <c r="Z576" s="14"/>
      <c r="AA576" s="14"/>
      <c r="AB576" s="14"/>
      <c r="AC576" s="14"/>
      <c r="AD576" s="14"/>
      <c r="AE576" s="14"/>
      <c r="AT576" s="207" t="s">
        <v>204</v>
      </c>
      <c r="AU576" s="207" t="s">
        <v>88</v>
      </c>
      <c r="AV576" s="14" t="s">
        <v>149</v>
      </c>
      <c r="AW576" s="14" t="s">
        <v>33</v>
      </c>
      <c r="AX576" s="14" t="s">
        <v>86</v>
      </c>
      <c r="AY576" s="207" t="s">
        <v>130</v>
      </c>
    </row>
    <row r="577" s="2" customFormat="1" ht="24.15" customHeight="1">
      <c r="A577" s="38"/>
      <c r="B577" s="172"/>
      <c r="C577" s="173" t="s">
        <v>904</v>
      </c>
      <c r="D577" s="173" t="s">
        <v>133</v>
      </c>
      <c r="E577" s="174" t="s">
        <v>905</v>
      </c>
      <c r="F577" s="175" t="s">
        <v>906</v>
      </c>
      <c r="G577" s="176" t="s">
        <v>136</v>
      </c>
      <c r="H577" s="177">
        <v>1</v>
      </c>
      <c r="I577" s="178"/>
      <c r="J577" s="179">
        <f>ROUND(I577*H577,2)</f>
        <v>0</v>
      </c>
      <c r="K577" s="180"/>
      <c r="L577" s="39"/>
      <c r="M577" s="181" t="s">
        <v>1</v>
      </c>
      <c r="N577" s="182" t="s">
        <v>43</v>
      </c>
      <c r="O577" s="77"/>
      <c r="P577" s="183">
        <f>O577*H577</f>
        <v>0</v>
      </c>
      <c r="Q577" s="183">
        <v>0</v>
      </c>
      <c r="R577" s="183">
        <f>Q577*H577</f>
        <v>0</v>
      </c>
      <c r="S577" s="183">
        <v>0</v>
      </c>
      <c r="T577" s="184">
        <f>S577*H577</f>
        <v>0</v>
      </c>
      <c r="U577" s="38"/>
      <c r="V577" s="38"/>
      <c r="W577" s="38"/>
      <c r="X577" s="38"/>
      <c r="Y577" s="38"/>
      <c r="Z577" s="38"/>
      <c r="AA577" s="38"/>
      <c r="AB577" s="38"/>
      <c r="AC577" s="38"/>
      <c r="AD577" s="38"/>
      <c r="AE577" s="38"/>
      <c r="AR577" s="185" t="s">
        <v>652</v>
      </c>
      <c r="AT577" s="185" t="s">
        <v>133</v>
      </c>
      <c r="AU577" s="185" t="s">
        <v>88</v>
      </c>
      <c r="AY577" s="19" t="s">
        <v>130</v>
      </c>
      <c r="BE577" s="186">
        <f>IF(N577="základní",J577,0)</f>
        <v>0</v>
      </c>
      <c r="BF577" s="186">
        <f>IF(N577="snížená",J577,0)</f>
        <v>0</v>
      </c>
      <c r="BG577" s="186">
        <f>IF(N577="zákl. přenesená",J577,0)</f>
        <v>0</v>
      </c>
      <c r="BH577" s="186">
        <f>IF(N577="sníž. přenesená",J577,0)</f>
        <v>0</v>
      </c>
      <c r="BI577" s="186">
        <f>IF(N577="nulová",J577,0)</f>
        <v>0</v>
      </c>
      <c r="BJ577" s="19" t="s">
        <v>86</v>
      </c>
      <c r="BK577" s="186">
        <f>ROUND(I577*H577,2)</f>
        <v>0</v>
      </c>
      <c r="BL577" s="19" t="s">
        <v>652</v>
      </c>
      <c r="BM577" s="185" t="s">
        <v>907</v>
      </c>
    </row>
    <row r="578" s="2" customFormat="1">
      <c r="A578" s="38"/>
      <c r="B578" s="39"/>
      <c r="C578" s="38"/>
      <c r="D578" s="187" t="s">
        <v>152</v>
      </c>
      <c r="E578" s="38"/>
      <c r="F578" s="188" t="s">
        <v>908</v>
      </c>
      <c r="G578" s="38"/>
      <c r="H578" s="38"/>
      <c r="I578" s="189"/>
      <c r="J578" s="38"/>
      <c r="K578" s="38"/>
      <c r="L578" s="39"/>
      <c r="M578" s="240"/>
      <c r="N578" s="241"/>
      <c r="O578" s="195"/>
      <c r="P578" s="195"/>
      <c r="Q578" s="195"/>
      <c r="R578" s="195"/>
      <c r="S578" s="195"/>
      <c r="T578" s="242"/>
      <c r="U578" s="38"/>
      <c r="V578" s="38"/>
      <c r="W578" s="38"/>
      <c r="X578" s="38"/>
      <c r="Y578" s="38"/>
      <c r="Z578" s="38"/>
      <c r="AA578" s="38"/>
      <c r="AB578" s="38"/>
      <c r="AC578" s="38"/>
      <c r="AD578" s="38"/>
      <c r="AE578" s="38"/>
      <c r="AT578" s="19" t="s">
        <v>152</v>
      </c>
      <c r="AU578" s="19" t="s">
        <v>88</v>
      </c>
    </row>
    <row r="579" s="2" customFormat="1" ht="6.96" customHeight="1">
      <c r="A579" s="38"/>
      <c r="B579" s="60"/>
      <c r="C579" s="61"/>
      <c r="D579" s="61"/>
      <c r="E579" s="61"/>
      <c r="F579" s="61"/>
      <c r="G579" s="61"/>
      <c r="H579" s="61"/>
      <c r="I579" s="61"/>
      <c r="J579" s="61"/>
      <c r="K579" s="61"/>
      <c r="L579" s="39"/>
      <c r="M579" s="38"/>
      <c r="O579" s="38"/>
      <c r="P579" s="38"/>
      <c r="Q579" s="38"/>
      <c r="R579" s="38"/>
      <c r="S579" s="38"/>
      <c r="T579" s="38"/>
      <c r="U579" s="38"/>
      <c r="V579" s="38"/>
      <c r="W579" s="38"/>
      <c r="X579" s="38"/>
      <c r="Y579" s="38"/>
      <c r="Z579" s="38"/>
      <c r="AA579" s="38"/>
      <c r="AB579" s="38"/>
      <c r="AC579" s="38"/>
      <c r="AD579" s="38"/>
      <c r="AE579" s="38"/>
    </row>
  </sheetData>
  <autoFilter ref="C137:K578"/>
  <mergeCells count="9">
    <mergeCell ref="E7:H7"/>
    <mergeCell ref="E9:H9"/>
    <mergeCell ref="E18:H18"/>
    <mergeCell ref="E27:H27"/>
    <mergeCell ref="E85:H85"/>
    <mergeCell ref="E87:H87"/>
    <mergeCell ref="E128:H128"/>
    <mergeCell ref="E130:H13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97</v>
      </c>
    </row>
    <row r="3" s="1" customFormat="1" ht="6.96" customHeight="1">
      <c r="B3" s="20"/>
      <c r="C3" s="21"/>
      <c r="D3" s="21"/>
      <c r="E3" s="21"/>
      <c r="F3" s="21"/>
      <c r="G3" s="21"/>
      <c r="H3" s="21"/>
      <c r="I3" s="21"/>
      <c r="J3" s="21"/>
      <c r="K3" s="21"/>
      <c r="L3" s="22"/>
      <c r="AT3" s="19" t="s">
        <v>88</v>
      </c>
    </row>
    <row r="4" s="1" customFormat="1" ht="24.96" customHeight="1">
      <c r="B4" s="22"/>
      <c r="D4" s="23" t="s">
        <v>101</v>
      </c>
      <c r="L4" s="22"/>
      <c r="M4" s="120" t="s">
        <v>10</v>
      </c>
      <c r="AT4" s="19" t="s">
        <v>3</v>
      </c>
    </row>
    <row r="5" s="1" customFormat="1" ht="6.96" customHeight="1">
      <c r="B5" s="22"/>
      <c r="L5" s="22"/>
    </row>
    <row r="6" s="1" customFormat="1" ht="12" customHeight="1">
      <c r="B6" s="22"/>
      <c r="D6" s="32" t="s">
        <v>16</v>
      </c>
      <c r="L6" s="22"/>
    </row>
    <row r="7" s="1" customFormat="1" ht="26.25" customHeight="1">
      <c r="B7" s="22"/>
      <c r="E7" s="121" t="str">
        <f>'Rekapitulace stavby'!K6</f>
        <v>Zateplení fasády tělocvičny včetně návrhu VZT - ZŠ T.G.Masaryka v Praze 12</v>
      </c>
      <c r="F7" s="32"/>
      <c r="G7" s="32"/>
      <c r="H7" s="32"/>
      <c r="L7" s="22"/>
    </row>
    <row r="8" s="2" customFormat="1" ht="12" customHeight="1">
      <c r="A8" s="38"/>
      <c r="B8" s="39"/>
      <c r="C8" s="38"/>
      <c r="D8" s="32" t="s">
        <v>102</v>
      </c>
      <c r="E8" s="38"/>
      <c r="F8" s="38"/>
      <c r="G8" s="38"/>
      <c r="H8" s="38"/>
      <c r="I8" s="38"/>
      <c r="J8" s="38"/>
      <c r="K8" s="38"/>
      <c r="L8" s="55"/>
      <c r="S8" s="38"/>
      <c r="T8" s="38"/>
      <c r="U8" s="38"/>
      <c r="V8" s="38"/>
      <c r="W8" s="38"/>
      <c r="X8" s="38"/>
      <c r="Y8" s="38"/>
      <c r="Z8" s="38"/>
      <c r="AA8" s="38"/>
      <c r="AB8" s="38"/>
      <c r="AC8" s="38"/>
      <c r="AD8" s="38"/>
      <c r="AE8" s="38"/>
    </row>
    <row r="9" s="2" customFormat="1" ht="16.5" customHeight="1">
      <c r="A9" s="38"/>
      <c r="B9" s="39"/>
      <c r="C9" s="38"/>
      <c r="D9" s="38"/>
      <c r="E9" s="67" t="s">
        <v>909</v>
      </c>
      <c r="F9" s="38"/>
      <c r="G9" s="38"/>
      <c r="H9" s="38"/>
      <c r="I9" s="38"/>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32"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32" t="s">
        <v>22</v>
      </c>
      <c r="J12" s="69" t="str">
        <f>'Rekapitulace stavby'!AN8</f>
        <v>30. 1. 2024</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32" t="s">
        <v>25</v>
      </c>
      <c r="J14" s="27" t="s">
        <v>1</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26</v>
      </c>
      <c r="F15" s="38"/>
      <c r="G15" s="38"/>
      <c r="H15" s="38"/>
      <c r="I15" s="32" t="s">
        <v>27</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55"/>
      <c r="S16" s="38"/>
      <c r="T16" s="38"/>
      <c r="U16" s="38"/>
      <c r="V16" s="38"/>
      <c r="W16" s="38"/>
      <c r="X16" s="38"/>
      <c r="Y16" s="38"/>
      <c r="Z16" s="38"/>
      <c r="AA16" s="38"/>
      <c r="AB16" s="38"/>
      <c r="AC16" s="38"/>
      <c r="AD16" s="38"/>
      <c r="AE16" s="38"/>
    </row>
    <row r="17" s="2" customFormat="1" ht="12" customHeight="1">
      <c r="A17" s="38"/>
      <c r="B17" s="39"/>
      <c r="C17" s="38"/>
      <c r="D17" s="32" t="s">
        <v>28</v>
      </c>
      <c r="E17" s="38"/>
      <c r="F17" s="38"/>
      <c r="G17" s="38"/>
      <c r="H17" s="38"/>
      <c r="I17" s="32"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27</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55"/>
      <c r="S19" s="38"/>
      <c r="T19" s="38"/>
      <c r="U19" s="38"/>
      <c r="V19" s="38"/>
      <c r="W19" s="38"/>
      <c r="X19" s="38"/>
      <c r="Y19" s="38"/>
      <c r="Z19" s="38"/>
      <c r="AA19" s="38"/>
      <c r="AB19" s="38"/>
      <c r="AC19" s="38"/>
      <c r="AD19" s="38"/>
      <c r="AE19" s="38"/>
    </row>
    <row r="20" s="2" customFormat="1" ht="12" customHeight="1">
      <c r="A20" s="38"/>
      <c r="B20" s="39"/>
      <c r="C20" s="38"/>
      <c r="D20" s="32" t="s">
        <v>30</v>
      </c>
      <c r="E20" s="38"/>
      <c r="F20" s="38"/>
      <c r="G20" s="38"/>
      <c r="H20" s="38"/>
      <c r="I20" s="32" t="s">
        <v>25</v>
      </c>
      <c r="J20" s="27" t="s">
        <v>31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32" t="s">
        <v>27</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32" t="s">
        <v>25</v>
      </c>
      <c r="J23" s="27" t="s">
        <v>1</v>
      </c>
      <c r="K23" s="38"/>
      <c r="L23" s="55"/>
      <c r="S23" s="38"/>
      <c r="T23" s="38"/>
      <c r="U23" s="38"/>
      <c r="V23" s="38"/>
      <c r="W23" s="38"/>
      <c r="X23" s="38"/>
      <c r="Y23" s="38"/>
      <c r="Z23" s="38"/>
      <c r="AA23" s="38"/>
      <c r="AB23" s="38"/>
      <c r="AC23" s="38"/>
      <c r="AD23" s="38"/>
      <c r="AE23" s="38"/>
    </row>
    <row r="24" s="2" customFormat="1" ht="18" customHeight="1">
      <c r="A24" s="38"/>
      <c r="B24" s="39"/>
      <c r="C24" s="38"/>
      <c r="D24" s="38"/>
      <c r="E24" s="27" t="s">
        <v>35</v>
      </c>
      <c r="F24" s="38"/>
      <c r="G24" s="38"/>
      <c r="H24" s="38"/>
      <c r="I24" s="32" t="s">
        <v>27</v>
      </c>
      <c r="J24" s="27" t="s">
        <v>1</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38"/>
      <c r="J26" s="38"/>
      <c r="K26" s="38"/>
      <c r="L26" s="55"/>
      <c r="S26" s="38"/>
      <c r="T26" s="38"/>
      <c r="U26" s="38"/>
      <c r="V26" s="38"/>
      <c r="W26" s="38"/>
      <c r="X26" s="38"/>
      <c r="Y26" s="38"/>
      <c r="Z26" s="38"/>
      <c r="AA26" s="38"/>
      <c r="AB26" s="38"/>
      <c r="AC26" s="38"/>
      <c r="AD26" s="38"/>
      <c r="AE26" s="38"/>
    </row>
    <row r="27" s="8" customFormat="1" ht="179.25" customHeight="1">
      <c r="A27" s="122"/>
      <c r="B27" s="123"/>
      <c r="C27" s="122"/>
      <c r="D27" s="122"/>
      <c r="E27" s="36" t="s">
        <v>104</v>
      </c>
      <c r="F27" s="36"/>
      <c r="G27" s="36"/>
      <c r="H27" s="36"/>
      <c r="I27" s="122"/>
      <c r="J27" s="122"/>
      <c r="K27" s="122"/>
      <c r="L27" s="124"/>
      <c r="S27" s="122"/>
      <c r="T27" s="122"/>
      <c r="U27" s="122"/>
      <c r="V27" s="122"/>
      <c r="W27" s="122"/>
      <c r="X27" s="122"/>
      <c r="Y27" s="122"/>
      <c r="Z27" s="122"/>
      <c r="AA27" s="122"/>
      <c r="AB27" s="122"/>
      <c r="AC27" s="122"/>
      <c r="AD27" s="122"/>
      <c r="AE27" s="122"/>
    </row>
    <row r="28" s="2" customFormat="1" ht="6.96" customHeight="1">
      <c r="A28" s="38"/>
      <c r="B28" s="39"/>
      <c r="C28" s="38"/>
      <c r="D28" s="38"/>
      <c r="E28" s="38"/>
      <c r="F28" s="38"/>
      <c r="G28" s="38"/>
      <c r="H28" s="38"/>
      <c r="I28" s="38"/>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90"/>
      <c r="J29" s="90"/>
      <c r="K29" s="90"/>
      <c r="L29" s="55"/>
      <c r="S29" s="38"/>
      <c r="T29" s="38"/>
      <c r="U29" s="38"/>
      <c r="V29" s="38"/>
      <c r="W29" s="38"/>
      <c r="X29" s="38"/>
      <c r="Y29" s="38"/>
      <c r="Z29" s="38"/>
      <c r="AA29" s="38"/>
      <c r="AB29" s="38"/>
      <c r="AC29" s="38"/>
      <c r="AD29" s="38"/>
      <c r="AE29" s="38"/>
    </row>
    <row r="30" s="2" customFormat="1" ht="25.44" customHeight="1">
      <c r="A30" s="38"/>
      <c r="B30" s="39"/>
      <c r="C30" s="38"/>
      <c r="D30" s="125" t="s">
        <v>38</v>
      </c>
      <c r="E30" s="38"/>
      <c r="F30" s="38"/>
      <c r="G30" s="38"/>
      <c r="H30" s="38"/>
      <c r="I30" s="38"/>
      <c r="J30" s="96">
        <f>ROUND(J129,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43"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26" t="s">
        <v>42</v>
      </c>
      <c r="E33" s="32" t="s">
        <v>43</v>
      </c>
      <c r="F33" s="127">
        <f>ROUND((SUM(BE129:BE178)),  2)</f>
        <v>0</v>
      </c>
      <c r="G33" s="38"/>
      <c r="H33" s="38"/>
      <c r="I33" s="128">
        <v>0.20999999999999999</v>
      </c>
      <c r="J33" s="127">
        <f>ROUND(((SUM(BE129:BE178))*I33),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27">
        <f>ROUND((SUM(BF129:BF178)),  2)</f>
        <v>0</v>
      </c>
      <c r="G34" s="38"/>
      <c r="H34" s="38"/>
      <c r="I34" s="128">
        <v>0.12</v>
      </c>
      <c r="J34" s="127">
        <f>ROUND(((SUM(BF129:BF178))*I34),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27">
        <f>ROUND((SUM(BG129:BG178)),  2)</f>
        <v>0</v>
      </c>
      <c r="G35" s="38"/>
      <c r="H35" s="38"/>
      <c r="I35" s="128">
        <v>0.20999999999999999</v>
      </c>
      <c r="J35" s="127">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27">
        <f>ROUND((SUM(BH129:BH178)),  2)</f>
        <v>0</v>
      </c>
      <c r="G36" s="38"/>
      <c r="H36" s="38"/>
      <c r="I36" s="128">
        <v>0.12</v>
      </c>
      <c r="J36" s="127">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27">
        <f>ROUND((SUM(BI129:BI178)),  2)</f>
        <v>0</v>
      </c>
      <c r="G37" s="38"/>
      <c r="H37" s="38"/>
      <c r="I37" s="128">
        <v>0</v>
      </c>
      <c r="J37" s="127">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55"/>
      <c r="S38" s="38"/>
      <c r="T38" s="38"/>
      <c r="U38" s="38"/>
      <c r="V38" s="38"/>
      <c r="W38" s="38"/>
      <c r="X38" s="38"/>
      <c r="Y38" s="38"/>
      <c r="Z38" s="38"/>
      <c r="AA38" s="38"/>
      <c r="AB38" s="38"/>
      <c r="AC38" s="38"/>
      <c r="AD38" s="38"/>
      <c r="AE38" s="38"/>
    </row>
    <row r="39" s="2" customFormat="1" ht="25.44" customHeight="1">
      <c r="A39" s="38"/>
      <c r="B39" s="39"/>
      <c r="C39" s="129"/>
      <c r="D39" s="130" t="s">
        <v>48</v>
      </c>
      <c r="E39" s="81"/>
      <c r="F39" s="81"/>
      <c r="G39" s="131" t="s">
        <v>49</v>
      </c>
      <c r="H39" s="132" t="s">
        <v>50</v>
      </c>
      <c r="I39" s="81"/>
      <c r="J39" s="133">
        <f>SUM(J30:J37)</f>
        <v>0</v>
      </c>
      <c r="K39" s="134"/>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1" customFormat="1" ht="14.4" customHeight="1">
      <c r="B41" s="22"/>
      <c r="L41" s="22"/>
    </row>
    <row r="42" s="1" customFormat="1" ht="14.4" customHeight="1">
      <c r="B42" s="22"/>
      <c r="L42" s="22"/>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51</v>
      </c>
      <c r="E50" s="57"/>
      <c r="F50" s="57"/>
      <c r="G50" s="56" t="s">
        <v>52</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35" t="s">
        <v>54</v>
      </c>
      <c r="G61" s="58" t="s">
        <v>53</v>
      </c>
      <c r="H61" s="41"/>
      <c r="I61" s="41"/>
      <c r="J61" s="136"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35" t="s">
        <v>54</v>
      </c>
      <c r="G76" s="58" t="s">
        <v>53</v>
      </c>
      <c r="H76" s="41"/>
      <c r="I76" s="41"/>
      <c r="J76" s="136"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105</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1" t="str">
        <f>E7</f>
        <v>Zateplení fasády tělocvičny včetně návrhu VZT - ZŠ T.G.Masaryka v Praze 12</v>
      </c>
      <c r="F85" s="32"/>
      <c r="G85" s="32"/>
      <c r="H85" s="32"/>
      <c r="I85" s="38"/>
      <c r="J85" s="38"/>
      <c r="K85" s="38"/>
      <c r="L85" s="55"/>
      <c r="S85" s="38"/>
      <c r="T85" s="38"/>
      <c r="U85" s="38"/>
      <c r="V85" s="38"/>
      <c r="W85" s="38"/>
      <c r="X85" s="38"/>
      <c r="Y85" s="38"/>
      <c r="Z85" s="38"/>
      <c r="AA85" s="38"/>
      <c r="AB85" s="38"/>
      <c r="AC85" s="38"/>
      <c r="AD85" s="38"/>
      <c r="AE85" s="38"/>
    </row>
    <row r="86" s="2" customFormat="1" ht="12" customHeight="1">
      <c r="A86" s="38"/>
      <c r="B86" s="39"/>
      <c r="C86" s="32" t="s">
        <v>102</v>
      </c>
      <c r="D86" s="38"/>
      <c r="E86" s="38"/>
      <c r="F86" s="38"/>
      <c r="G86" s="38"/>
      <c r="H86" s="38"/>
      <c r="I86" s="38"/>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SO 04 - VZT</v>
      </c>
      <c r="F87" s="38"/>
      <c r="G87" s="38"/>
      <c r="H87" s="38"/>
      <c r="I87" s="38"/>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Praha 12, Modřanská n1375/10a, parc.č. 703/2</v>
      </c>
      <c r="G89" s="38"/>
      <c r="H89" s="38"/>
      <c r="I89" s="32" t="s">
        <v>22</v>
      </c>
      <c r="J89" s="69" t="str">
        <f>IF(J12="","",J12)</f>
        <v>30. 1. 2024</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Mč Praha 12, Generála Šišky 2375/6, 143 00 Praha 4</v>
      </c>
      <c r="G91" s="38"/>
      <c r="H91" s="38"/>
      <c r="I91" s="32" t="s">
        <v>30</v>
      </c>
      <c r="J91" s="36" t="str">
        <f>E21</f>
        <v>Ing.arch. Jan Mudra,Holoubkov 81,338 01 Holoubkov</v>
      </c>
      <c r="K91" s="38"/>
      <c r="L91" s="55"/>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IF(E18="","",E18)</f>
        <v>Vyplň údaj</v>
      </c>
      <c r="G92" s="38"/>
      <c r="H92" s="38"/>
      <c r="I92" s="32"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55"/>
      <c r="S93" s="38"/>
      <c r="T93" s="38"/>
      <c r="U93" s="38"/>
      <c r="V93" s="38"/>
      <c r="W93" s="38"/>
      <c r="X93" s="38"/>
      <c r="Y93" s="38"/>
      <c r="Z93" s="38"/>
      <c r="AA93" s="38"/>
      <c r="AB93" s="38"/>
      <c r="AC93" s="38"/>
      <c r="AD93" s="38"/>
      <c r="AE93" s="38"/>
    </row>
    <row r="94" s="2" customFormat="1" ht="29.28" customHeight="1">
      <c r="A94" s="38"/>
      <c r="B94" s="39"/>
      <c r="C94" s="137" t="s">
        <v>106</v>
      </c>
      <c r="D94" s="129"/>
      <c r="E94" s="129"/>
      <c r="F94" s="129"/>
      <c r="G94" s="129"/>
      <c r="H94" s="129"/>
      <c r="I94" s="129"/>
      <c r="J94" s="138" t="s">
        <v>107</v>
      </c>
      <c r="K94" s="129"/>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2.8" customHeight="1">
      <c r="A96" s="38"/>
      <c r="B96" s="39"/>
      <c r="C96" s="139" t="s">
        <v>108</v>
      </c>
      <c r="D96" s="38"/>
      <c r="E96" s="38"/>
      <c r="F96" s="38"/>
      <c r="G96" s="38"/>
      <c r="H96" s="38"/>
      <c r="I96" s="38"/>
      <c r="J96" s="96">
        <f>J129</f>
        <v>0</v>
      </c>
      <c r="K96" s="38"/>
      <c r="L96" s="55"/>
      <c r="S96" s="38"/>
      <c r="T96" s="38"/>
      <c r="U96" s="38"/>
      <c r="V96" s="38"/>
      <c r="W96" s="38"/>
      <c r="X96" s="38"/>
      <c r="Y96" s="38"/>
      <c r="Z96" s="38"/>
      <c r="AA96" s="38"/>
      <c r="AB96" s="38"/>
      <c r="AC96" s="38"/>
      <c r="AD96" s="38"/>
      <c r="AE96" s="38"/>
      <c r="AU96" s="19" t="s">
        <v>109</v>
      </c>
    </row>
    <row r="97" s="9" customFormat="1" ht="24.96" customHeight="1">
      <c r="A97" s="9"/>
      <c r="B97" s="140"/>
      <c r="C97" s="9"/>
      <c r="D97" s="141" t="s">
        <v>910</v>
      </c>
      <c r="E97" s="142"/>
      <c r="F97" s="142"/>
      <c r="G97" s="142"/>
      <c r="H97" s="142"/>
      <c r="I97" s="142"/>
      <c r="J97" s="143">
        <f>J130</f>
        <v>0</v>
      </c>
      <c r="K97" s="9"/>
      <c r="L97" s="140"/>
      <c r="S97" s="9"/>
      <c r="T97" s="9"/>
      <c r="U97" s="9"/>
      <c r="V97" s="9"/>
      <c r="W97" s="9"/>
      <c r="X97" s="9"/>
      <c r="Y97" s="9"/>
      <c r="Z97" s="9"/>
      <c r="AA97" s="9"/>
      <c r="AB97" s="9"/>
      <c r="AC97" s="9"/>
      <c r="AD97" s="9"/>
      <c r="AE97" s="9"/>
    </row>
    <row r="98" s="10" customFormat="1" ht="19.92" customHeight="1">
      <c r="A98" s="10"/>
      <c r="B98" s="144"/>
      <c r="C98" s="10"/>
      <c r="D98" s="145" t="s">
        <v>911</v>
      </c>
      <c r="E98" s="146"/>
      <c r="F98" s="146"/>
      <c r="G98" s="146"/>
      <c r="H98" s="146"/>
      <c r="I98" s="146"/>
      <c r="J98" s="147">
        <f>J132</f>
        <v>0</v>
      </c>
      <c r="K98" s="10"/>
      <c r="L98" s="144"/>
      <c r="S98" s="10"/>
      <c r="T98" s="10"/>
      <c r="U98" s="10"/>
      <c r="V98" s="10"/>
      <c r="W98" s="10"/>
      <c r="X98" s="10"/>
      <c r="Y98" s="10"/>
      <c r="Z98" s="10"/>
      <c r="AA98" s="10"/>
      <c r="AB98" s="10"/>
      <c r="AC98" s="10"/>
      <c r="AD98" s="10"/>
      <c r="AE98" s="10"/>
    </row>
    <row r="99" s="10" customFormat="1" ht="19.92" customHeight="1">
      <c r="A99" s="10"/>
      <c r="B99" s="144"/>
      <c r="C99" s="10"/>
      <c r="D99" s="145" t="s">
        <v>912</v>
      </c>
      <c r="E99" s="146"/>
      <c r="F99" s="146"/>
      <c r="G99" s="146"/>
      <c r="H99" s="146"/>
      <c r="I99" s="146"/>
      <c r="J99" s="147">
        <f>J134</f>
        <v>0</v>
      </c>
      <c r="K99" s="10"/>
      <c r="L99" s="144"/>
      <c r="S99" s="10"/>
      <c r="T99" s="10"/>
      <c r="U99" s="10"/>
      <c r="V99" s="10"/>
      <c r="W99" s="10"/>
      <c r="X99" s="10"/>
      <c r="Y99" s="10"/>
      <c r="Z99" s="10"/>
      <c r="AA99" s="10"/>
      <c r="AB99" s="10"/>
      <c r="AC99" s="10"/>
      <c r="AD99" s="10"/>
      <c r="AE99" s="10"/>
    </row>
    <row r="100" s="10" customFormat="1" ht="19.92" customHeight="1">
      <c r="A100" s="10"/>
      <c r="B100" s="144"/>
      <c r="C100" s="10"/>
      <c r="D100" s="145" t="s">
        <v>913</v>
      </c>
      <c r="E100" s="146"/>
      <c r="F100" s="146"/>
      <c r="G100" s="146"/>
      <c r="H100" s="146"/>
      <c r="I100" s="146"/>
      <c r="J100" s="147">
        <f>J136</f>
        <v>0</v>
      </c>
      <c r="K100" s="10"/>
      <c r="L100" s="144"/>
      <c r="S100" s="10"/>
      <c r="T100" s="10"/>
      <c r="U100" s="10"/>
      <c r="V100" s="10"/>
      <c r="W100" s="10"/>
      <c r="X100" s="10"/>
      <c r="Y100" s="10"/>
      <c r="Z100" s="10"/>
      <c r="AA100" s="10"/>
      <c r="AB100" s="10"/>
      <c r="AC100" s="10"/>
      <c r="AD100" s="10"/>
      <c r="AE100" s="10"/>
    </row>
    <row r="101" s="10" customFormat="1" ht="19.92" customHeight="1">
      <c r="A101" s="10"/>
      <c r="B101" s="144"/>
      <c r="C101" s="10"/>
      <c r="D101" s="145" t="s">
        <v>914</v>
      </c>
      <c r="E101" s="146"/>
      <c r="F101" s="146"/>
      <c r="G101" s="146"/>
      <c r="H101" s="146"/>
      <c r="I101" s="146"/>
      <c r="J101" s="147">
        <f>J138</f>
        <v>0</v>
      </c>
      <c r="K101" s="10"/>
      <c r="L101" s="144"/>
      <c r="S101" s="10"/>
      <c r="T101" s="10"/>
      <c r="U101" s="10"/>
      <c r="V101" s="10"/>
      <c r="W101" s="10"/>
      <c r="X101" s="10"/>
      <c r="Y101" s="10"/>
      <c r="Z101" s="10"/>
      <c r="AA101" s="10"/>
      <c r="AB101" s="10"/>
      <c r="AC101" s="10"/>
      <c r="AD101" s="10"/>
      <c r="AE101" s="10"/>
    </row>
    <row r="102" s="10" customFormat="1" ht="19.92" customHeight="1">
      <c r="A102" s="10"/>
      <c r="B102" s="144"/>
      <c r="C102" s="10"/>
      <c r="D102" s="145" t="s">
        <v>915</v>
      </c>
      <c r="E102" s="146"/>
      <c r="F102" s="146"/>
      <c r="G102" s="146"/>
      <c r="H102" s="146"/>
      <c r="I102" s="146"/>
      <c r="J102" s="147">
        <f>J141</f>
        <v>0</v>
      </c>
      <c r="K102" s="10"/>
      <c r="L102" s="144"/>
      <c r="S102" s="10"/>
      <c r="T102" s="10"/>
      <c r="U102" s="10"/>
      <c r="V102" s="10"/>
      <c r="W102" s="10"/>
      <c r="X102" s="10"/>
      <c r="Y102" s="10"/>
      <c r="Z102" s="10"/>
      <c r="AA102" s="10"/>
      <c r="AB102" s="10"/>
      <c r="AC102" s="10"/>
      <c r="AD102" s="10"/>
      <c r="AE102" s="10"/>
    </row>
    <row r="103" s="10" customFormat="1" ht="19.92" customHeight="1">
      <c r="A103" s="10"/>
      <c r="B103" s="144"/>
      <c r="C103" s="10"/>
      <c r="D103" s="145" t="s">
        <v>916</v>
      </c>
      <c r="E103" s="146"/>
      <c r="F103" s="146"/>
      <c r="G103" s="146"/>
      <c r="H103" s="146"/>
      <c r="I103" s="146"/>
      <c r="J103" s="147">
        <f>J146</f>
        <v>0</v>
      </c>
      <c r="K103" s="10"/>
      <c r="L103" s="144"/>
      <c r="S103" s="10"/>
      <c r="T103" s="10"/>
      <c r="U103" s="10"/>
      <c r="V103" s="10"/>
      <c r="W103" s="10"/>
      <c r="X103" s="10"/>
      <c r="Y103" s="10"/>
      <c r="Z103" s="10"/>
      <c r="AA103" s="10"/>
      <c r="AB103" s="10"/>
      <c r="AC103" s="10"/>
      <c r="AD103" s="10"/>
      <c r="AE103" s="10"/>
    </row>
    <row r="104" s="10" customFormat="1" ht="19.92" customHeight="1">
      <c r="A104" s="10"/>
      <c r="B104" s="144"/>
      <c r="C104" s="10"/>
      <c r="D104" s="145" t="s">
        <v>917</v>
      </c>
      <c r="E104" s="146"/>
      <c r="F104" s="146"/>
      <c r="G104" s="146"/>
      <c r="H104" s="146"/>
      <c r="I104" s="146"/>
      <c r="J104" s="147">
        <f>J151</f>
        <v>0</v>
      </c>
      <c r="K104" s="10"/>
      <c r="L104" s="144"/>
      <c r="S104" s="10"/>
      <c r="T104" s="10"/>
      <c r="U104" s="10"/>
      <c r="V104" s="10"/>
      <c r="W104" s="10"/>
      <c r="X104" s="10"/>
      <c r="Y104" s="10"/>
      <c r="Z104" s="10"/>
      <c r="AA104" s="10"/>
      <c r="AB104" s="10"/>
      <c r="AC104" s="10"/>
      <c r="AD104" s="10"/>
      <c r="AE104" s="10"/>
    </row>
    <row r="105" s="10" customFormat="1" ht="19.92" customHeight="1">
      <c r="A105" s="10"/>
      <c r="B105" s="144"/>
      <c r="C105" s="10"/>
      <c r="D105" s="145" t="s">
        <v>918</v>
      </c>
      <c r="E105" s="146"/>
      <c r="F105" s="146"/>
      <c r="G105" s="146"/>
      <c r="H105" s="146"/>
      <c r="I105" s="146"/>
      <c r="J105" s="147">
        <f>J156</f>
        <v>0</v>
      </c>
      <c r="K105" s="10"/>
      <c r="L105" s="144"/>
      <c r="S105" s="10"/>
      <c r="T105" s="10"/>
      <c r="U105" s="10"/>
      <c r="V105" s="10"/>
      <c r="W105" s="10"/>
      <c r="X105" s="10"/>
      <c r="Y105" s="10"/>
      <c r="Z105" s="10"/>
      <c r="AA105" s="10"/>
      <c r="AB105" s="10"/>
      <c r="AC105" s="10"/>
      <c r="AD105" s="10"/>
      <c r="AE105" s="10"/>
    </row>
    <row r="106" s="9" customFormat="1" ht="24.96" customHeight="1">
      <c r="A106" s="9"/>
      <c r="B106" s="140"/>
      <c r="C106" s="9"/>
      <c r="D106" s="141" t="s">
        <v>919</v>
      </c>
      <c r="E106" s="142"/>
      <c r="F106" s="142"/>
      <c r="G106" s="142"/>
      <c r="H106" s="142"/>
      <c r="I106" s="142"/>
      <c r="J106" s="143">
        <f>J158</f>
        <v>0</v>
      </c>
      <c r="K106" s="9"/>
      <c r="L106" s="140"/>
      <c r="S106" s="9"/>
      <c r="T106" s="9"/>
      <c r="U106" s="9"/>
      <c r="V106" s="9"/>
      <c r="W106" s="9"/>
      <c r="X106" s="9"/>
      <c r="Y106" s="9"/>
      <c r="Z106" s="9"/>
      <c r="AA106" s="9"/>
      <c r="AB106" s="9"/>
      <c r="AC106" s="9"/>
      <c r="AD106" s="9"/>
      <c r="AE106" s="9"/>
    </row>
    <row r="107" s="9" customFormat="1" ht="24.96" customHeight="1">
      <c r="A107" s="9"/>
      <c r="B107" s="140"/>
      <c r="C107" s="9"/>
      <c r="D107" s="141" t="s">
        <v>920</v>
      </c>
      <c r="E107" s="142"/>
      <c r="F107" s="142"/>
      <c r="G107" s="142"/>
      <c r="H107" s="142"/>
      <c r="I107" s="142"/>
      <c r="J107" s="143">
        <f>J160</f>
        <v>0</v>
      </c>
      <c r="K107" s="9"/>
      <c r="L107" s="140"/>
      <c r="S107" s="9"/>
      <c r="T107" s="9"/>
      <c r="U107" s="9"/>
      <c r="V107" s="9"/>
      <c r="W107" s="9"/>
      <c r="X107" s="9"/>
      <c r="Y107" s="9"/>
      <c r="Z107" s="9"/>
      <c r="AA107" s="9"/>
      <c r="AB107" s="9"/>
      <c r="AC107" s="9"/>
      <c r="AD107" s="9"/>
      <c r="AE107" s="9"/>
    </row>
    <row r="108" s="9" customFormat="1" ht="24.96" customHeight="1">
      <c r="A108" s="9"/>
      <c r="B108" s="140"/>
      <c r="C108" s="9"/>
      <c r="D108" s="141" t="s">
        <v>921</v>
      </c>
      <c r="E108" s="142"/>
      <c r="F108" s="142"/>
      <c r="G108" s="142"/>
      <c r="H108" s="142"/>
      <c r="I108" s="142"/>
      <c r="J108" s="143">
        <f>J173</f>
        <v>0</v>
      </c>
      <c r="K108" s="9"/>
      <c r="L108" s="140"/>
      <c r="S108" s="9"/>
      <c r="T108" s="9"/>
      <c r="U108" s="9"/>
      <c r="V108" s="9"/>
      <c r="W108" s="9"/>
      <c r="X108" s="9"/>
      <c r="Y108" s="9"/>
      <c r="Z108" s="9"/>
      <c r="AA108" s="9"/>
      <c r="AB108" s="9"/>
      <c r="AC108" s="9"/>
      <c r="AD108" s="9"/>
      <c r="AE108" s="9"/>
    </row>
    <row r="109" s="10" customFormat="1" ht="19.92" customHeight="1">
      <c r="A109" s="10"/>
      <c r="B109" s="144"/>
      <c r="C109" s="10"/>
      <c r="D109" s="145" t="s">
        <v>922</v>
      </c>
      <c r="E109" s="146"/>
      <c r="F109" s="146"/>
      <c r="G109" s="146"/>
      <c r="H109" s="146"/>
      <c r="I109" s="146"/>
      <c r="J109" s="147">
        <f>J174</f>
        <v>0</v>
      </c>
      <c r="K109" s="10"/>
      <c r="L109" s="144"/>
      <c r="S109" s="10"/>
      <c r="T109" s="10"/>
      <c r="U109" s="10"/>
      <c r="V109" s="10"/>
      <c r="W109" s="10"/>
      <c r="X109" s="10"/>
      <c r="Y109" s="10"/>
      <c r="Z109" s="10"/>
      <c r="AA109" s="10"/>
      <c r="AB109" s="10"/>
      <c r="AC109" s="10"/>
      <c r="AD109" s="10"/>
      <c r="AE109" s="10"/>
    </row>
    <row r="110" s="2" customFormat="1" ht="21.84" customHeight="1">
      <c r="A110" s="38"/>
      <c r="B110" s="39"/>
      <c r="C110" s="38"/>
      <c r="D110" s="38"/>
      <c r="E110" s="38"/>
      <c r="F110" s="38"/>
      <c r="G110" s="38"/>
      <c r="H110" s="38"/>
      <c r="I110" s="38"/>
      <c r="J110" s="38"/>
      <c r="K110" s="38"/>
      <c r="L110" s="55"/>
      <c r="S110" s="38"/>
      <c r="T110" s="38"/>
      <c r="U110" s="38"/>
      <c r="V110" s="38"/>
      <c r="W110" s="38"/>
      <c r="X110" s="38"/>
      <c r="Y110" s="38"/>
      <c r="Z110" s="38"/>
      <c r="AA110" s="38"/>
      <c r="AB110" s="38"/>
      <c r="AC110" s="38"/>
      <c r="AD110" s="38"/>
      <c r="AE110" s="38"/>
    </row>
    <row r="111" s="2" customFormat="1" ht="6.96" customHeight="1">
      <c r="A111" s="38"/>
      <c r="B111" s="60"/>
      <c r="C111" s="61"/>
      <c r="D111" s="61"/>
      <c r="E111" s="61"/>
      <c r="F111" s="61"/>
      <c r="G111" s="61"/>
      <c r="H111" s="61"/>
      <c r="I111" s="61"/>
      <c r="J111" s="61"/>
      <c r="K111" s="61"/>
      <c r="L111" s="55"/>
      <c r="S111" s="38"/>
      <c r="T111" s="38"/>
      <c r="U111" s="38"/>
      <c r="V111" s="38"/>
      <c r="W111" s="38"/>
      <c r="X111" s="38"/>
      <c r="Y111" s="38"/>
      <c r="Z111" s="38"/>
      <c r="AA111" s="38"/>
      <c r="AB111" s="38"/>
      <c r="AC111" s="38"/>
      <c r="AD111" s="38"/>
      <c r="AE111" s="38"/>
    </row>
    <row r="115" s="2" customFormat="1" ht="6.96" customHeight="1">
      <c r="A115" s="38"/>
      <c r="B115" s="62"/>
      <c r="C115" s="63"/>
      <c r="D115" s="63"/>
      <c r="E115" s="63"/>
      <c r="F115" s="63"/>
      <c r="G115" s="63"/>
      <c r="H115" s="63"/>
      <c r="I115" s="63"/>
      <c r="J115" s="63"/>
      <c r="K115" s="63"/>
      <c r="L115" s="55"/>
      <c r="S115" s="38"/>
      <c r="T115" s="38"/>
      <c r="U115" s="38"/>
      <c r="V115" s="38"/>
      <c r="W115" s="38"/>
      <c r="X115" s="38"/>
      <c r="Y115" s="38"/>
      <c r="Z115" s="38"/>
      <c r="AA115" s="38"/>
      <c r="AB115" s="38"/>
      <c r="AC115" s="38"/>
      <c r="AD115" s="38"/>
      <c r="AE115" s="38"/>
    </row>
    <row r="116" s="2" customFormat="1" ht="24.96" customHeight="1">
      <c r="A116" s="38"/>
      <c r="B116" s="39"/>
      <c r="C116" s="23" t="s">
        <v>116</v>
      </c>
      <c r="D116" s="38"/>
      <c r="E116" s="38"/>
      <c r="F116" s="38"/>
      <c r="G116" s="38"/>
      <c r="H116" s="38"/>
      <c r="I116" s="38"/>
      <c r="J116" s="38"/>
      <c r="K116" s="38"/>
      <c r="L116" s="55"/>
      <c r="S116" s="38"/>
      <c r="T116" s="38"/>
      <c r="U116" s="38"/>
      <c r="V116" s="38"/>
      <c r="W116" s="38"/>
      <c r="X116" s="38"/>
      <c r="Y116" s="38"/>
      <c r="Z116" s="38"/>
      <c r="AA116" s="38"/>
      <c r="AB116" s="38"/>
      <c r="AC116" s="38"/>
      <c r="AD116" s="38"/>
      <c r="AE116" s="38"/>
    </row>
    <row r="117" s="2" customFormat="1" ht="6.96" customHeight="1">
      <c r="A117" s="38"/>
      <c r="B117" s="39"/>
      <c r="C117" s="38"/>
      <c r="D117" s="38"/>
      <c r="E117" s="38"/>
      <c r="F117" s="38"/>
      <c r="G117" s="38"/>
      <c r="H117" s="38"/>
      <c r="I117" s="38"/>
      <c r="J117" s="38"/>
      <c r="K117" s="38"/>
      <c r="L117" s="55"/>
      <c r="S117" s="38"/>
      <c r="T117" s="38"/>
      <c r="U117" s="38"/>
      <c r="V117" s="38"/>
      <c r="W117" s="38"/>
      <c r="X117" s="38"/>
      <c r="Y117" s="38"/>
      <c r="Z117" s="38"/>
      <c r="AA117" s="38"/>
      <c r="AB117" s="38"/>
      <c r="AC117" s="38"/>
      <c r="AD117" s="38"/>
      <c r="AE117" s="38"/>
    </row>
    <row r="118" s="2" customFormat="1" ht="12" customHeight="1">
      <c r="A118" s="38"/>
      <c r="B118" s="39"/>
      <c r="C118" s="32" t="s">
        <v>16</v>
      </c>
      <c r="D118" s="38"/>
      <c r="E118" s="38"/>
      <c r="F118" s="38"/>
      <c r="G118" s="38"/>
      <c r="H118" s="38"/>
      <c r="I118" s="38"/>
      <c r="J118" s="38"/>
      <c r="K118" s="38"/>
      <c r="L118" s="55"/>
      <c r="S118" s="38"/>
      <c r="T118" s="38"/>
      <c r="U118" s="38"/>
      <c r="V118" s="38"/>
      <c r="W118" s="38"/>
      <c r="X118" s="38"/>
      <c r="Y118" s="38"/>
      <c r="Z118" s="38"/>
      <c r="AA118" s="38"/>
      <c r="AB118" s="38"/>
      <c r="AC118" s="38"/>
      <c r="AD118" s="38"/>
      <c r="AE118" s="38"/>
    </row>
    <row r="119" s="2" customFormat="1" ht="26.25" customHeight="1">
      <c r="A119" s="38"/>
      <c r="B119" s="39"/>
      <c r="C119" s="38"/>
      <c r="D119" s="38"/>
      <c r="E119" s="121" t="str">
        <f>E7</f>
        <v>Zateplení fasády tělocvičny včetně návrhu VZT - ZŠ T.G.Masaryka v Praze 12</v>
      </c>
      <c r="F119" s="32"/>
      <c r="G119" s="32"/>
      <c r="H119" s="32"/>
      <c r="I119" s="38"/>
      <c r="J119" s="38"/>
      <c r="K119" s="38"/>
      <c r="L119" s="55"/>
      <c r="S119" s="38"/>
      <c r="T119" s="38"/>
      <c r="U119" s="38"/>
      <c r="V119" s="38"/>
      <c r="W119" s="38"/>
      <c r="X119" s="38"/>
      <c r="Y119" s="38"/>
      <c r="Z119" s="38"/>
      <c r="AA119" s="38"/>
      <c r="AB119" s="38"/>
      <c r="AC119" s="38"/>
      <c r="AD119" s="38"/>
      <c r="AE119" s="38"/>
    </row>
    <row r="120" s="2" customFormat="1" ht="12" customHeight="1">
      <c r="A120" s="38"/>
      <c r="B120" s="39"/>
      <c r="C120" s="32" t="s">
        <v>102</v>
      </c>
      <c r="D120" s="38"/>
      <c r="E120" s="38"/>
      <c r="F120" s="38"/>
      <c r="G120" s="38"/>
      <c r="H120" s="38"/>
      <c r="I120" s="38"/>
      <c r="J120" s="38"/>
      <c r="K120" s="38"/>
      <c r="L120" s="55"/>
      <c r="S120" s="38"/>
      <c r="T120" s="38"/>
      <c r="U120" s="38"/>
      <c r="V120" s="38"/>
      <c r="W120" s="38"/>
      <c r="X120" s="38"/>
      <c r="Y120" s="38"/>
      <c r="Z120" s="38"/>
      <c r="AA120" s="38"/>
      <c r="AB120" s="38"/>
      <c r="AC120" s="38"/>
      <c r="AD120" s="38"/>
      <c r="AE120" s="38"/>
    </row>
    <row r="121" s="2" customFormat="1" ht="16.5" customHeight="1">
      <c r="A121" s="38"/>
      <c r="B121" s="39"/>
      <c r="C121" s="38"/>
      <c r="D121" s="38"/>
      <c r="E121" s="67" t="str">
        <f>E9</f>
        <v>SO 04 - VZT</v>
      </c>
      <c r="F121" s="38"/>
      <c r="G121" s="38"/>
      <c r="H121" s="38"/>
      <c r="I121" s="38"/>
      <c r="J121" s="38"/>
      <c r="K121" s="38"/>
      <c r="L121" s="55"/>
      <c r="S121" s="38"/>
      <c r="T121" s="38"/>
      <c r="U121" s="38"/>
      <c r="V121" s="38"/>
      <c r="W121" s="38"/>
      <c r="X121" s="38"/>
      <c r="Y121" s="38"/>
      <c r="Z121" s="38"/>
      <c r="AA121" s="38"/>
      <c r="AB121" s="38"/>
      <c r="AC121" s="38"/>
      <c r="AD121" s="38"/>
      <c r="AE121" s="38"/>
    </row>
    <row r="122" s="2" customFormat="1" ht="6.96" customHeight="1">
      <c r="A122" s="38"/>
      <c r="B122" s="39"/>
      <c r="C122" s="38"/>
      <c r="D122" s="38"/>
      <c r="E122" s="38"/>
      <c r="F122" s="38"/>
      <c r="G122" s="38"/>
      <c r="H122" s="38"/>
      <c r="I122" s="38"/>
      <c r="J122" s="38"/>
      <c r="K122" s="38"/>
      <c r="L122" s="55"/>
      <c r="S122" s="38"/>
      <c r="T122" s="38"/>
      <c r="U122" s="38"/>
      <c r="V122" s="38"/>
      <c r="W122" s="38"/>
      <c r="X122" s="38"/>
      <c r="Y122" s="38"/>
      <c r="Z122" s="38"/>
      <c r="AA122" s="38"/>
      <c r="AB122" s="38"/>
      <c r="AC122" s="38"/>
      <c r="AD122" s="38"/>
      <c r="AE122" s="38"/>
    </row>
    <row r="123" s="2" customFormat="1" ht="12" customHeight="1">
      <c r="A123" s="38"/>
      <c r="B123" s="39"/>
      <c r="C123" s="32" t="s">
        <v>20</v>
      </c>
      <c r="D123" s="38"/>
      <c r="E123" s="38"/>
      <c r="F123" s="27" t="str">
        <f>F12</f>
        <v>Praha 12, Modřanská n1375/10a, parc.č. 703/2</v>
      </c>
      <c r="G123" s="38"/>
      <c r="H123" s="38"/>
      <c r="I123" s="32" t="s">
        <v>22</v>
      </c>
      <c r="J123" s="69" t="str">
        <f>IF(J12="","",J12)</f>
        <v>30. 1. 2024</v>
      </c>
      <c r="K123" s="38"/>
      <c r="L123" s="55"/>
      <c r="S123" s="38"/>
      <c r="T123" s="38"/>
      <c r="U123" s="38"/>
      <c r="V123" s="38"/>
      <c r="W123" s="38"/>
      <c r="X123" s="38"/>
      <c r="Y123" s="38"/>
      <c r="Z123" s="38"/>
      <c r="AA123" s="38"/>
      <c r="AB123" s="38"/>
      <c r="AC123" s="38"/>
      <c r="AD123" s="38"/>
      <c r="AE123" s="38"/>
    </row>
    <row r="124" s="2" customFormat="1" ht="6.96" customHeight="1">
      <c r="A124" s="38"/>
      <c r="B124" s="39"/>
      <c r="C124" s="38"/>
      <c r="D124" s="38"/>
      <c r="E124" s="38"/>
      <c r="F124" s="38"/>
      <c r="G124" s="38"/>
      <c r="H124" s="38"/>
      <c r="I124" s="38"/>
      <c r="J124" s="38"/>
      <c r="K124" s="38"/>
      <c r="L124" s="55"/>
      <c r="S124" s="38"/>
      <c r="T124" s="38"/>
      <c r="U124" s="38"/>
      <c r="V124" s="38"/>
      <c r="W124" s="38"/>
      <c r="X124" s="38"/>
      <c r="Y124" s="38"/>
      <c r="Z124" s="38"/>
      <c r="AA124" s="38"/>
      <c r="AB124" s="38"/>
      <c r="AC124" s="38"/>
      <c r="AD124" s="38"/>
      <c r="AE124" s="38"/>
    </row>
    <row r="125" s="2" customFormat="1" ht="40.05" customHeight="1">
      <c r="A125" s="38"/>
      <c r="B125" s="39"/>
      <c r="C125" s="32" t="s">
        <v>24</v>
      </c>
      <c r="D125" s="38"/>
      <c r="E125" s="38"/>
      <c r="F125" s="27" t="str">
        <f>E15</f>
        <v>Mč Praha 12, Generála Šišky 2375/6, 143 00 Praha 4</v>
      </c>
      <c r="G125" s="38"/>
      <c r="H125" s="38"/>
      <c r="I125" s="32" t="s">
        <v>30</v>
      </c>
      <c r="J125" s="36" t="str">
        <f>E21</f>
        <v>Ing.arch. Jan Mudra,Holoubkov 81,338 01 Holoubkov</v>
      </c>
      <c r="K125" s="38"/>
      <c r="L125" s="55"/>
      <c r="S125" s="38"/>
      <c r="T125" s="38"/>
      <c r="U125" s="38"/>
      <c r="V125" s="38"/>
      <c r="W125" s="38"/>
      <c r="X125" s="38"/>
      <c r="Y125" s="38"/>
      <c r="Z125" s="38"/>
      <c r="AA125" s="38"/>
      <c r="AB125" s="38"/>
      <c r="AC125" s="38"/>
      <c r="AD125" s="38"/>
      <c r="AE125" s="38"/>
    </row>
    <row r="126" s="2" customFormat="1" ht="15.15" customHeight="1">
      <c r="A126" s="38"/>
      <c r="B126" s="39"/>
      <c r="C126" s="32" t="s">
        <v>28</v>
      </c>
      <c r="D126" s="38"/>
      <c r="E126" s="38"/>
      <c r="F126" s="27" t="str">
        <f>IF(E18="","",E18)</f>
        <v>Vyplň údaj</v>
      </c>
      <c r="G126" s="38"/>
      <c r="H126" s="38"/>
      <c r="I126" s="32" t="s">
        <v>34</v>
      </c>
      <c r="J126" s="36" t="str">
        <f>E24</f>
        <v xml:space="preserve"> </v>
      </c>
      <c r="K126" s="38"/>
      <c r="L126" s="55"/>
      <c r="S126" s="38"/>
      <c r="T126" s="38"/>
      <c r="U126" s="38"/>
      <c r="V126" s="38"/>
      <c r="W126" s="38"/>
      <c r="X126" s="38"/>
      <c r="Y126" s="38"/>
      <c r="Z126" s="38"/>
      <c r="AA126" s="38"/>
      <c r="AB126" s="38"/>
      <c r="AC126" s="38"/>
      <c r="AD126" s="38"/>
      <c r="AE126" s="38"/>
    </row>
    <row r="127" s="2" customFormat="1" ht="10.32" customHeight="1">
      <c r="A127" s="38"/>
      <c r="B127" s="39"/>
      <c r="C127" s="38"/>
      <c r="D127" s="38"/>
      <c r="E127" s="38"/>
      <c r="F127" s="38"/>
      <c r="G127" s="38"/>
      <c r="H127" s="38"/>
      <c r="I127" s="38"/>
      <c r="J127" s="38"/>
      <c r="K127" s="38"/>
      <c r="L127" s="55"/>
      <c r="S127" s="38"/>
      <c r="T127" s="38"/>
      <c r="U127" s="38"/>
      <c r="V127" s="38"/>
      <c r="W127" s="38"/>
      <c r="X127" s="38"/>
      <c r="Y127" s="38"/>
      <c r="Z127" s="38"/>
      <c r="AA127" s="38"/>
      <c r="AB127" s="38"/>
      <c r="AC127" s="38"/>
      <c r="AD127" s="38"/>
      <c r="AE127" s="38"/>
    </row>
    <row r="128" s="11" customFormat="1" ht="29.28" customHeight="1">
      <c r="A128" s="148"/>
      <c r="B128" s="149"/>
      <c r="C128" s="150" t="s">
        <v>117</v>
      </c>
      <c r="D128" s="151" t="s">
        <v>63</v>
      </c>
      <c r="E128" s="151" t="s">
        <v>59</v>
      </c>
      <c r="F128" s="151" t="s">
        <v>60</v>
      </c>
      <c r="G128" s="151" t="s">
        <v>118</v>
      </c>
      <c r="H128" s="151" t="s">
        <v>119</v>
      </c>
      <c r="I128" s="151" t="s">
        <v>120</v>
      </c>
      <c r="J128" s="152" t="s">
        <v>107</v>
      </c>
      <c r="K128" s="153" t="s">
        <v>121</v>
      </c>
      <c r="L128" s="154"/>
      <c r="M128" s="86" t="s">
        <v>1</v>
      </c>
      <c r="N128" s="87" t="s">
        <v>42</v>
      </c>
      <c r="O128" s="87" t="s">
        <v>122</v>
      </c>
      <c r="P128" s="87" t="s">
        <v>123</v>
      </c>
      <c r="Q128" s="87" t="s">
        <v>124</v>
      </c>
      <c r="R128" s="87" t="s">
        <v>125</v>
      </c>
      <c r="S128" s="87" t="s">
        <v>126</v>
      </c>
      <c r="T128" s="88" t="s">
        <v>127</v>
      </c>
      <c r="U128" s="148"/>
      <c r="V128" s="148"/>
      <c r="W128" s="148"/>
      <c r="X128" s="148"/>
      <c r="Y128" s="148"/>
      <c r="Z128" s="148"/>
      <c r="AA128" s="148"/>
      <c r="AB128" s="148"/>
      <c r="AC128" s="148"/>
      <c r="AD128" s="148"/>
      <c r="AE128" s="148"/>
    </row>
    <row r="129" s="2" customFormat="1" ht="22.8" customHeight="1">
      <c r="A129" s="38"/>
      <c r="B129" s="39"/>
      <c r="C129" s="93" t="s">
        <v>128</v>
      </c>
      <c r="D129" s="38"/>
      <c r="E129" s="38"/>
      <c r="F129" s="38"/>
      <c r="G129" s="38"/>
      <c r="H129" s="38"/>
      <c r="I129" s="38"/>
      <c r="J129" s="155">
        <f>BK129</f>
        <v>0</v>
      </c>
      <c r="K129" s="38"/>
      <c r="L129" s="39"/>
      <c r="M129" s="89"/>
      <c r="N129" s="73"/>
      <c r="O129" s="90"/>
      <c r="P129" s="156">
        <f>P130+P158+P160+P173</f>
        <v>0</v>
      </c>
      <c r="Q129" s="90"/>
      <c r="R129" s="156">
        <f>R130+R158+R160+R173</f>
        <v>0</v>
      </c>
      <c r="S129" s="90"/>
      <c r="T129" s="157">
        <f>T130+T158+T160+T173</f>
        <v>0</v>
      </c>
      <c r="U129" s="38"/>
      <c r="V129" s="38"/>
      <c r="W129" s="38"/>
      <c r="X129" s="38"/>
      <c r="Y129" s="38"/>
      <c r="Z129" s="38"/>
      <c r="AA129" s="38"/>
      <c r="AB129" s="38"/>
      <c r="AC129" s="38"/>
      <c r="AD129" s="38"/>
      <c r="AE129" s="38"/>
      <c r="AT129" s="19" t="s">
        <v>77</v>
      </c>
      <c r="AU129" s="19" t="s">
        <v>109</v>
      </c>
      <c r="BK129" s="158">
        <f>BK130+BK158+BK160+BK173</f>
        <v>0</v>
      </c>
    </row>
    <row r="130" s="12" customFormat="1" ht="25.92" customHeight="1">
      <c r="A130" s="12"/>
      <c r="B130" s="159"/>
      <c r="C130" s="12"/>
      <c r="D130" s="160" t="s">
        <v>77</v>
      </c>
      <c r="E130" s="161" t="s">
        <v>923</v>
      </c>
      <c r="F130" s="161" t="s">
        <v>924</v>
      </c>
      <c r="G130" s="12"/>
      <c r="H130" s="12"/>
      <c r="I130" s="162"/>
      <c r="J130" s="163">
        <f>BK130</f>
        <v>0</v>
      </c>
      <c r="K130" s="12"/>
      <c r="L130" s="159"/>
      <c r="M130" s="164"/>
      <c r="N130" s="165"/>
      <c r="O130" s="165"/>
      <c r="P130" s="166">
        <f>P131+P132+P134+P136+P138+P141+P146+P151+P156</f>
        <v>0</v>
      </c>
      <c r="Q130" s="165"/>
      <c r="R130" s="166">
        <f>R131+R132+R134+R136+R138+R141+R146+R151+R156</f>
        <v>0</v>
      </c>
      <c r="S130" s="165"/>
      <c r="T130" s="167">
        <f>T131+T132+T134+T136+T138+T141+T146+T151+T156</f>
        <v>0</v>
      </c>
      <c r="U130" s="12"/>
      <c r="V130" s="12"/>
      <c r="W130" s="12"/>
      <c r="X130" s="12"/>
      <c r="Y130" s="12"/>
      <c r="Z130" s="12"/>
      <c r="AA130" s="12"/>
      <c r="AB130" s="12"/>
      <c r="AC130" s="12"/>
      <c r="AD130" s="12"/>
      <c r="AE130" s="12"/>
      <c r="AR130" s="160" t="s">
        <v>86</v>
      </c>
      <c r="AT130" s="168" t="s">
        <v>77</v>
      </c>
      <c r="AU130" s="168" t="s">
        <v>78</v>
      </c>
      <c r="AY130" s="160" t="s">
        <v>130</v>
      </c>
      <c r="BK130" s="169">
        <f>BK131+BK132+BK134+BK136+BK138+BK141+BK146+BK151+BK156</f>
        <v>0</v>
      </c>
    </row>
    <row r="131" s="2" customFormat="1" ht="66.75" customHeight="1">
      <c r="A131" s="38"/>
      <c r="B131" s="172"/>
      <c r="C131" s="173" t="s">
        <v>86</v>
      </c>
      <c r="D131" s="173" t="s">
        <v>133</v>
      </c>
      <c r="E131" s="174" t="s">
        <v>925</v>
      </c>
      <c r="F131" s="175" t="s">
        <v>926</v>
      </c>
      <c r="G131" s="176" t="s">
        <v>860</v>
      </c>
      <c r="H131" s="177">
        <v>1</v>
      </c>
      <c r="I131" s="178"/>
      <c r="J131" s="179">
        <f>ROUND(I131*H131,2)</f>
        <v>0</v>
      </c>
      <c r="K131" s="180"/>
      <c r="L131" s="39"/>
      <c r="M131" s="181" t="s">
        <v>1</v>
      </c>
      <c r="N131" s="182" t="s">
        <v>43</v>
      </c>
      <c r="O131" s="77"/>
      <c r="P131" s="183">
        <f>O131*H131</f>
        <v>0</v>
      </c>
      <c r="Q131" s="183">
        <v>0</v>
      </c>
      <c r="R131" s="183">
        <f>Q131*H131</f>
        <v>0</v>
      </c>
      <c r="S131" s="183">
        <v>0</v>
      </c>
      <c r="T131" s="184">
        <f>S131*H131</f>
        <v>0</v>
      </c>
      <c r="U131" s="38"/>
      <c r="V131" s="38"/>
      <c r="W131" s="38"/>
      <c r="X131" s="38"/>
      <c r="Y131" s="38"/>
      <c r="Z131" s="38"/>
      <c r="AA131" s="38"/>
      <c r="AB131" s="38"/>
      <c r="AC131" s="38"/>
      <c r="AD131" s="38"/>
      <c r="AE131" s="38"/>
      <c r="AR131" s="185" t="s">
        <v>149</v>
      </c>
      <c r="AT131" s="185" t="s">
        <v>133</v>
      </c>
      <c r="AU131" s="185" t="s">
        <v>86</v>
      </c>
      <c r="AY131" s="19" t="s">
        <v>130</v>
      </c>
      <c r="BE131" s="186">
        <f>IF(N131="základní",J131,0)</f>
        <v>0</v>
      </c>
      <c r="BF131" s="186">
        <f>IF(N131="snížená",J131,0)</f>
        <v>0</v>
      </c>
      <c r="BG131" s="186">
        <f>IF(N131="zákl. přenesená",J131,0)</f>
        <v>0</v>
      </c>
      <c r="BH131" s="186">
        <f>IF(N131="sníž. přenesená",J131,0)</f>
        <v>0</v>
      </c>
      <c r="BI131" s="186">
        <f>IF(N131="nulová",J131,0)</f>
        <v>0</v>
      </c>
      <c r="BJ131" s="19" t="s">
        <v>86</v>
      </c>
      <c r="BK131" s="186">
        <f>ROUND(I131*H131,2)</f>
        <v>0</v>
      </c>
      <c r="BL131" s="19" t="s">
        <v>149</v>
      </c>
      <c r="BM131" s="185" t="s">
        <v>927</v>
      </c>
    </row>
    <row r="132" s="12" customFormat="1" ht="22.8" customHeight="1">
      <c r="A132" s="12"/>
      <c r="B132" s="159"/>
      <c r="C132" s="12"/>
      <c r="D132" s="160" t="s">
        <v>77</v>
      </c>
      <c r="E132" s="170" t="s">
        <v>928</v>
      </c>
      <c r="F132" s="170" t="s">
        <v>929</v>
      </c>
      <c r="G132" s="12"/>
      <c r="H132" s="12"/>
      <c r="I132" s="162"/>
      <c r="J132" s="171">
        <f>BK132</f>
        <v>0</v>
      </c>
      <c r="K132" s="12"/>
      <c r="L132" s="159"/>
      <c r="M132" s="164"/>
      <c r="N132" s="165"/>
      <c r="O132" s="165"/>
      <c r="P132" s="166">
        <f>P133</f>
        <v>0</v>
      </c>
      <c r="Q132" s="165"/>
      <c r="R132" s="166">
        <f>R133</f>
        <v>0</v>
      </c>
      <c r="S132" s="165"/>
      <c r="T132" s="167">
        <f>T133</f>
        <v>0</v>
      </c>
      <c r="U132" s="12"/>
      <c r="V132" s="12"/>
      <c r="W132" s="12"/>
      <c r="X132" s="12"/>
      <c r="Y132" s="12"/>
      <c r="Z132" s="12"/>
      <c r="AA132" s="12"/>
      <c r="AB132" s="12"/>
      <c r="AC132" s="12"/>
      <c r="AD132" s="12"/>
      <c r="AE132" s="12"/>
      <c r="AR132" s="160" t="s">
        <v>86</v>
      </c>
      <c r="AT132" s="168" t="s">
        <v>77</v>
      </c>
      <c r="AU132" s="168" t="s">
        <v>86</v>
      </c>
      <c r="AY132" s="160" t="s">
        <v>130</v>
      </c>
      <c r="BK132" s="169">
        <f>BK133</f>
        <v>0</v>
      </c>
    </row>
    <row r="133" s="2" customFormat="1" ht="16.5" customHeight="1">
      <c r="A133" s="38"/>
      <c r="B133" s="172"/>
      <c r="C133" s="173" t="s">
        <v>88</v>
      </c>
      <c r="D133" s="173" t="s">
        <v>133</v>
      </c>
      <c r="E133" s="174" t="s">
        <v>930</v>
      </c>
      <c r="F133" s="175" t="s">
        <v>931</v>
      </c>
      <c r="G133" s="176" t="s">
        <v>860</v>
      </c>
      <c r="H133" s="177">
        <v>6</v>
      </c>
      <c r="I133" s="178"/>
      <c r="J133" s="179">
        <f>ROUND(I133*H133,2)</f>
        <v>0</v>
      </c>
      <c r="K133" s="180"/>
      <c r="L133" s="39"/>
      <c r="M133" s="181" t="s">
        <v>1</v>
      </c>
      <c r="N133" s="182" t="s">
        <v>43</v>
      </c>
      <c r="O133" s="77"/>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149</v>
      </c>
      <c r="AT133" s="185" t="s">
        <v>133</v>
      </c>
      <c r="AU133" s="185" t="s">
        <v>88</v>
      </c>
      <c r="AY133" s="19" t="s">
        <v>130</v>
      </c>
      <c r="BE133" s="186">
        <f>IF(N133="základní",J133,0)</f>
        <v>0</v>
      </c>
      <c r="BF133" s="186">
        <f>IF(N133="snížená",J133,0)</f>
        <v>0</v>
      </c>
      <c r="BG133" s="186">
        <f>IF(N133="zákl. přenesená",J133,0)</f>
        <v>0</v>
      </c>
      <c r="BH133" s="186">
        <f>IF(N133="sníž. přenesená",J133,0)</f>
        <v>0</v>
      </c>
      <c r="BI133" s="186">
        <f>IF(N133="nulová",J133,0)</f>
        <v>0</v>
      </c>
      <c r="BJ133" s="19" t="s">
        <v>86</v>
      </c>
      <c r="BK133" s="186">
        <f>ROUND(I133*H133,2)</f>
        <v>0</v>
      </c>
      <c r="BL133" s="19" t="s">
        <v>149</v>
      </c>
      <c r="BM133" s="185" t="s">
        <v>932</v>
      </c>
    </row>
    <row r="134" s="12" customFormat="1" ht="22.8" customHeight="1">
      <c r="A134" s="12"/>
      <c r="B134" s="159"/>
      <c r="C134" s="12"/>
      <c r="D134" s="160" t="s">
        <v>77</v>
      </c>
      <c r="E134" s="170" t="s">
        <v>933</v>
      </c>
      <c r="F134" s="170" t="s">
        <v>934</v>
      </c>
      <c r="G134" s="12"/>
      <c r="H134" s="12"/>
      <c r="I134" s="162"/>
      <c r="J134" s="171">
        <f>BK134</f>
        <v>0</v>
      </c>
      <c r="K134" s="12"/>
      <c r="L134" s="159"/>
      <c r="M134" s="164"/>
      <c r="N134" s="165"/>
      <c r="O134" s="165"/>
      <c r="P134" s="166">
        <f>P135</f>
        <v>0</v>
      </c>
      <c r="Q134" s="165"/>
      <c r="R134" s="166">
        <f>R135</f>
        <v>0</v>
      </c>
      <c r="S134" s="165"/>
      <c r="T134" s="167">
        <f>T135</f>
        <v>0</v>
      </c>
      <c r="U134" s="12"/>
      <c r="V134" s="12"/>
      <c r="W134" s="12"/>
      <c r="X134" s="12"/>
      <c r="Y134" s="12"/>
      <c r="Z134" s="12"/>
      <c r="AA134" s="12"/>
      <c r="AB134" s="12"/>
      <c r="AC134" s="12"/>
      <c r="AD134" s="12"/>
      <c r="AE134" s="12"/>
      <c r="AR134" s="160" t="s">
        <v>86</v>
      </c>
      <c r="AT134" s="168" t="s">
        <v>77</v>
      </c>
      <c r="AU134" s="168" t="s">
        <v>86</v>
      </c>
      <c r="AY134" s="160" t="s">
        <v>130</v>
      </c>
      <c r="BK134" s="169">
        <f>BK135</f>
        <v>0</v>
      </c>
    </row>
    <row r="135" s="2" customFormat="1" ht="16.5" customHeight="1">
      <c r="A135" s="38"/>
      <c r="B135" s="172"/>
      <c r="C135" s="173" t="s">
        <v>142</v>
      </c>
      <c r="D135" s="173" t="s">
        <v>133</v>
      </c>
      <c r="E135" s="174" t="s">
        <v>935</v>
      </c>
      <c r="F135" s="175" t="s">
        <v>936</v>
      </c>
      <c r="G135" s="176" t="s">
        <v>860</v>
      </c>
      <c r="H135" s="177">
        <v>6</v>
      </c>
      <c r="I135" s="178"/>
      <c r="J135" s="179">
        <f>ROUND(I135*H135,2)</f>
        <v>0</v>
      </c>
      <c r="K135" s="180"/>
      <c r="L135" s="39"/>
      <c r="M135" s="181" t="s">
        <v>1</v>
      </c>
      <c r="N135" s="182" t="s">
        <v>43</v>
      </c>
      <c r="O135" s="77"/>
      <c r="P135" s="183">
        <f>O135*H135</f>
        <v>0</v>
      </c>
      <c r="Q135" s="183">
        <v>0</v>
      </c>
      <c r="R135" s="183">
        <f>Q135*H135</f>
        <v>0</v>
      </c>
      <c r="S135" s="183">
        <v>0</v>
      </c>
      <c r="T135" s="184">
        <f>S135*H135</f>
        <v>0</v>
      </c>
      <c r="U135" s="38"/>
      <c r="V135" s="38"/>
      <c r="W135" s="38"/>
      <c r="X135" s="38"/>
      <c r="Y135" s="38"/>
      <c r="Z135" s="38"/>
      <c r="AA135" s="38"/>
      <c r="AB135" s="38"/>
      <c r="AC135" s="38"/>
      <c r="AD135" s="38"/>
      <c r="AE135" s="38"/>
      <c r="AR135" s="185" t="s">
        <v>149</v>
      </c>
      <c r="AT135" s="185" t="s">
        <v>133</v>
      </c>
      <c r="AU135" s="185" t="s">
        <v>88</v>
      </c>
      <c r="AY135" s="19" t="s">
        <v>130</v>
      </c>
      <c r="BE135" s="186">
        <f>IF(N135="základní",J135,0)</f>
        <v>0</v>
      </c>
      <c r="BF135" s="186">
        <f>IF(N135="snížená",J135,0)</f>
        <v>0</v>
      </c>
      <c r="BG135" s="186">
        <f>IF(N135="zákl. přenesená",J135,0)</f>
        <v>0</v>
      </c>
      <c r="BH135" s="186">
        <f>IF(N135="sníž. přenesená",J135,0)</f>
        <v>0</v>
      </c>
      <c r="BI135" s="186">
        <f>IF(N135="nulová",J135,0)</f>
        <v>0</v>
      </c>
      <c r="BJ135" s="19" t="s">
        <v>86</v>
      </c>
      <c r="BK135" s="186">
        <f>ROUND(I135*H135,2)</f>
        <v>0</v>
      </c>
      <c r="BL135" s="19" t="s">
        <v>149</v>
      </c>
      <c r="BM135" s="185" t="s">
        <v>937</v>
      </c>
    </row>
    <row r="136" s="12" customFormat="1" ht="22.8" customHeight="1">
      <c r="A136" s="12"/>
      <c r="B136" s="159"/>
      <c r="C136" s="12"/>
      <c r="D136" s="160" t="s">
        <v>77</v>
      </c>
      <c r="E136" s="170" t="s">
        <v>938</v>
      </c>
      <c r="F136" s="170" t="s">
        <v>939</v>
      </c>
      <c r="G136" s="12"/>
      <c r="H136" s="12"/>
      <c r="I136" s="162"/>
      <c r="J136" s="171">
        <f>BK136</f>
        <v>0</v>
      </c>
      <c r="K136" s="12"/>
      <c r="L136" s="159"/>
      <c r="M136" s="164"/>
      <c r="N136" s="165"/>
      <c r="O136" s="165"/>
      <c r="P136" s="166">
        <f>P137</f>
        <v>0</v>
      </c>
      <c r="Q136" s="165"/>
      <c r="R136" s="166">
        <f>R137</f>
        <v>0</v>
      </c>
      <c r="S136" s="165"/>
      <c r="T136" s="167">
        <f>T137</f>
        <v>0</v>
      </c>
      <c r="U136" s="12"/>
      <c r="V136" s="12"/>
      <c r="W136" s="12"/>
      <c r="X136" s="12"/>
      <c r="Y136" s="12"/>
      <c r="Z136" s="12"/>
      <c r="AA136" s="12"/>
      <c r="AB136" s="12"/>
      <c r="AC136" s="12"/>
      <c r="AD136" s="12"/>
      <c r="AE136" s="12"/>
      <c r="AR136" s="160" t="s">
        <v>86</v>
      </c>
      <c r="AT136" s="168" t="s">
        <v>77</v>
      </c>
      <c r="AU136" s="168" t="s">
        <v>86</v>
      </c>
      <c r="AY136" s="160" t="s">
        <v>130</v>
      </c>
      <c r="BK136" s="169">
        <f>BK137</f>
        <v>0</v>
      </c>
    </row>
    <row r="137" s="2" customFormat="1" ht="16.5" customHeight="1">
      <c r="A137" s="38"/>
      <c r="B137" s="172"/>
      <c r="C137" s="173" t="s">
        <v>149</v>
      </c>
      <c r="D137" s="173" t="s">
        <v>133</v>
      </c>
      <c r="E137" s="174" t="s">
        <v>940</v>
      </c>
      <c r="F137" s="175" t="s">
        <v>941</v>
      </c>
      <c r="G137" s="176" t="s">
        <v>860</v>
      </c>
      <c r="H137" s="177">
        <v>1</v>
      </c>
      <c r="I137" s="178"/>
      <c r="J137" s="179">
        <f>ROUND(I137*H137,2)</f>
        <v>0</v>
      </c>
      <c r="K137" s="180"/>
      <c r="L137" s="39"/>
      <c r="M137" s="181" t="s">
        <v>1</v>
      </c>
      <c r="N137" s="182" t="s">
        <v>43</v>
      </c>
      <c r="O137" s="77"/>
      <c r="P137" s="183">
        <f>O137*H137</f>
        <v>0</v>
      </c>
      <c r="Q137" s="183">
        <v>0</v>
      </c>
      <c r="R137" s="183">
        <f>Q137*H137</f>
        <v>0</v>
      </c>
      <c r="S137" s="183">
        <v>0</v>
      </c>
      <c r="T137" s="184">
        <f>S137*H137</f>
        <v>0</v>
      </c>
      <c r="U137" s="38"/>
      <c r="V137" s="38"/>
      <c r="W137" s="38"/>
      <c r="X137" s="38"/>
      <c r="Y137" s="38"/>
      <c r="Z137" s="38"/>
      <c r="AA137" s="38"/>
      <c r="AB137" s="38"/>
      <c r="AC137" s="38"/>
      <c r="AD137" s="38"/>
      <c r="AE137" s="38"/>
      <c r="AR137" s="185" t="s">
        <v>149</v>
      </c>
      <c r="AT137" s="185" t="s">
        <v>133</v>
      </c>
      <c r="AU137" s="185" t="s">
        <v>88</v>
      </c>
      <c r="AY137" s="19" t="s">
        <v>130</v>
      </c>
      <c r="BE137" s="186">
        <f>IF(N137="základní",J137,0)</f>
        <v>0</v>
      </c>
      <c r="BF137" s="186">
        <f>IF(N137="snížená",J137,0)</f>
        <v>0</v>
      </c>
      <c r="BG137" s="186">
        <f>IF(N137="zákl. přenesená",J137,0)</f>
        <v>0</v>
      </c>
      <c r="BH137" s="186">
        <f>IF(N137="sníž. přenesená",J137,0)</f>
        <v>0</v>
      </c>
      <c r="BI137" s="186">
        <f>IF(N137="nulová",J137,0)</f>
        <v>0</v>
      </c>
      <c r="BJ137" s="19" t="s">
        <v>86</v>
      </c>
      <c r="BK137" s="186">
        <f>ROUND(I137*H137,2)</f>
        <v>0</v>
      </c>
      <c r="BL137" s="19" t="s">
        <v>149</v>
      </c>
      <c r="BM137" s="185" t="s">
        <v>942</v>
      </c>
    </row>
    <row r="138" s="12" customFormat="1" ht="22.8" customHeight="1">
      <c r="A138" s="12"/>
      <c r="B138" s="159"/>
      <c r="C138" s="12"/>
      <c r="D138" s="160" t="s">
        <v>77</v>
      </c>
      <c r="E138" s="170" t="s">
        <v>943</v>
      </c>
      <c r="F138" s="170" t="s">
        <v>944</v>
      </c>
      <c r="G138" s="12"/>
      <c r="H138" s="12"/>
      <c r="I138" s="162"/>
      <c r="J138" s="171">
        <f>BK138</f>
        <v>0</v>
      </c>
      <c r="K138" s="12"/>
      <c r="L138" s="159"/>
      <c r="M138" s="164"/>
      <c r="N138" s="165"/>
      <c r="O138" s="165"/>
      <c r="P138" s="166">
        <f>SUM(P139:P140)</f>
        <v>0</v>
      </c>
      <c r="Q138" s="165"/>
      <c r="R138" s="166">
        <f>SUM(R139:R140)</f>
        <v>0</v>
      </c>
      <c r="S138" s="165"/>
      <c r="T138" s="167">
        <f>SUM(T139:T140)</f>
        <v>0</v>
      </c>
      <c r="U138" s="12"/>
      <c r="V138" s="12"/>
      <c r="W138" s="12"/>
      <c r="X138" s="12"/>
      <c r="Y138" s="12"/>
      <c r="Z138" s="12"/>
      <c r="AA138" s="12"/>
      <c r="AB138" s="12"/>
      <c r="AC138" s="12"/>
      <c r="AD138" s="12"/>
      <c r="AE138" s="12"/>
      <c r="AR138" s="160" t="s">
        <v>86</v>
      </c>
      <c r="AT138" s="168" t="s">
        <v>77</v>
      </c>
      <c r="AU138" s="168" t="s">
        <v>86</v>
      </c>
      <c r="AY138" s="160" t="s">
        <v>130</v>
      </c>
      <c r="BK138" s="169">
        <f>SUM(BK139:BK140)</f>
        <v>0</v>
      </c>
    </row>
    <row r="139" s="2" customFormat="1" ht="16.5" customHeight="1">
      <c r="A139" s="38"/>
      <c r="B139" s="172"/>
      <c r="C139" s="173" t="s">
        <v>148</v>
      </c>
      <c r="D139" s="173" t="s">
        <v>133</v>
      </c>
      <c r="E139" s="174" t="s">
        <v>945</v>
      </c>
      <c r="F139" s="175" t="s">
        <v>946</v>
      </c>
      <c r="G139" s="176" t="s">
        <v>860</v>
      </c>
      <c r="H139" s="177">
        <v>8</v>
      </c>
      <c r="I139" s="178"/>
      <c r="J139" s="179">
        <f>ROUND(I139*H139,2)</f>
        <v>0</v>
      </c>
      <c r="K139" s="180"/>
      <c r="L139" s="39"/>
      <c r="M139" s="181" t="s">
        <v>1</v>
      </c>
      <c r="N139" s="182" t="s">
        <v>43</v>
      </c>
      <c r="O139" s="77"/>
      <c r="P139" s="183">
        <f>O139*H139</f>
        <v>0</v>
      </c>
      <c r="Q139" s="183">
        <v>0</v>
      </c>
      <c r="R139" s="183">
        <f>Q139*H139</f>
        <v>0</v>
      </c>
      <c r="S139" s="183">
        <v>0</v>
      </c>
      <c r="T139" s="184">
        <f>S139*H139</f>
        <v>0</v>
      </c>
      <c r="U139" s="38"/>
      <c r="V139" s="38"/>
      <c r="W139" s="38"/>
      <c r="X139" s="38"/>
      <c r="Y139" s="38"/>
      <c r="Z139" s="38"/>
      <c r="AA139" s="38"/>
      <c r="AB139" s="38"/>
      <c r="AC139" s="38"/>
      <c r="AD139" s="38"/>
      <c r="AE139" s="38"/>
      <c r="AR139" s="185" t="s">
        <v>149</v>
      </c>
      <c r="AT139" s="185" t="s">
        <v>133</v>
      </c>
      <c r="AU139" s="185" t="s">
        <v>88</v>
      </c>
      <c r="AY139" s="19" t="s">
        <v>130</v>
      </c>
      <c r="BE139" s="186">
        <f>IF(N139="základní",J139,0)</f>
        <v>0</v>
      </c>
      <c r="BF139" s="186">
        <f>IF(N139="snížená",J139,0)</f>
        <v>0</v>
      </c>
      <c r="BG139" s="186">
        <f>IF(N139="zákl. přenesená",J139,0)</f>
        <v>0</v>
      </c>
      <c r="BH139" s="186">
        <f>IF(N139="sníž. přenesená",J139,0)</f>
        <v>0</v>
      </c>
      <c r="BI139" s="186">
        <f>IF(N139="nulová",J139,0)</f>
        <v>0</v>
      </c>
      <c r="BJ139" s="19" t="s">
        <v>86</v>
      </c>
      <c r="BK139" s="186">
        <f>ROUND(I139*H139,2)</f>
        <v>0</v>
      </c>
      <c r="BL139" s="19" t="s">
        <v>149</v>
      </c>
      <c r="BM139" s="185" t="s">
        <v>947</v>
      </c>
    </row>
    <row r="140" s="2" customFormat="1" ht="24.15" customHeight="1">
      <c r="A140" s="38"/>
      <c r="B140" s="172"/>
      <c r="C140" s="173" t="s">
        <v>160</v>
      </c>
      <c r="D140" s="173" t="s">
        <v>133</v>
      </c>
      <c r="E140" s="174" t="s">
        <v>948</v>
      </c>
      <c r="F140" s="175" t="s">
        <v>949</v>
      </c>
      <c r="G140" s="176" t="s">
        <v>860</v>
      </c>
      <c r="H140" s="177">
        <v>1</v>
      </c>
      <c r="I140" s="178"/>
      <c r="J140" s="179">
        <f>ROUND(I140*H140,2)</f>
        <v>0</v>
      </c>
      <c r="K140" s="180"/>
      <c r="L140" s="39"/>
      <c r="M140" s="181" t="s">
        <v>1</v>
      </c>
      <c r="N140" s="182" t="s">
        <v>43</v>
      </c>
      <c r="O140" s="77"/>
      <c r="P140" s="183">
        <f>O140*H140</f>
        <v>0</v>
      </c>
      <c r="Q140" s="183">
        <v>0</v>
      </c>
      <c r="R140" s="183">
        <f>Q140*H140</f>
        <v>0</v>
      </c>
      <c r="S140" s="183">
        <v>0</v>
      </c>
      <c r="T140" s="184">
        <f>S140*H140</f>
        <v>0</v>
      </c>
      <c r="U140" s="38"/>
      <c r="V140" s="38"/>
      <c r="W140" s="38"/>
      <c r="X140" s="38"/>
      <c r="Y140" s="38"/>
      <c r="Z140" s="38"/>
      <c r="AA140" s="38"/>
      <c r="AB140" s="38"/>
      <c r="AC140" s="38"/>
      <c r="AD140" s="38"/>
      <c r="AE140" s="38"/>
      <c r="AR140" s="185" t="s">
        <v>149</v>
      </c>
      <c r="AT140" s="185" t="s">
        <v>133</v>
      </c>
      <c r="AU140" s="185" t="s">
        <v>88</v>
      </c>
      <c r="AY140" s="19" t="s">
        <v>130</v>
      </c>
      <c r="BE140" s="186">
        <f>IF(N140="základní",J140,0)</f>
        <v>0</v>
      </c>
      <c r="BF140" s="186">
        <f>IF(N140="snížená",J140,0)</f>
        <v>0</v>
      </c>
      <c r="BG140" s="186">
        <f>IF(N140="zákl. přenesená",J140,0)</f>
        <v>0</v>
      </c>
      <c r="BH140" s="186">
        <f>IF(N140="sníž. přenesená",J140,0)</f>
        <v>0</v>
      </c>
      <c r="BI140" s="186">
        <f>IF(N140="nulová",J140,0)</f>
        <v>0</v>
      </c>
      <c r="BJ140" s="19" t="s">
        <v>86</v>
      </c>
      <c r="BK140" s="186">
        <f>ROUND(I140*H140,2)</f>
        <v>0</v>
      </c>
      <c r="BL140" s="19" t="s">
        <v>149</v>
      </c>
      <c r="BM140" s="185" t="s">
        <v>950</v>
      </c>
    </row>
    <row r="141" s="12" customFormat="1" ht="22.8" customHeight="1">
      <c r="A141" s="12"/>
      <c r="B141" s="159"/>
      <c r="C141" s="12"/>
      <c r="D141" s="160" t="s">
        <v>77</v>
      </c>
      <c r="E141" s="170" t="s">
        <v>951</v>
      </c>
      <c r="F141" s="170" t="s">
        <v>952</v>
      </c>
      <c r="G141" s="12"/>
      <c r="H141" s="12"/>
      <c r="I141" s="162"/>
      <c r="J141" s="171">
        <f>BK141</f>
        <v>0</v>
      </c>
      <c r="K141" s="12"/>
      <c r="L141" s="159"/>
      <c r="M141" s="164"/>
      <c r="N141" s="165"/>
      <c r="O141" s="165"/>
      <c r="P141" s="166">
        <f>SUM(P142:P145)</f>
        <v>0</v>
      </c>
      <c r="Q141" s="165"/>
      <c r="R141" s="166">
        <f>SUM(R142:R145)</f>
        <v>0</v>
      </c>
      <c r="S141" s="165"/>
      <c r="T141" s="167">
        <f>SUM(T142:T145)</f>
        <v>0</v>
      </c>
      <c r="U141" s="12"/>
      <c r="V141" s="12"/>
      <c r="W141" s="12"/>
      <c r="X141" s="12"/>
      <c r="Y141" s="12"/>
      <c r="Z141" s="12"/>
      <c r="AA141" s="12"/>
      <c r="AB141" s="12"/>
      <c r="AC141" s="12"/>
      <c r="AD141" s="12"/>
      <c r="AE141" s="12"/>
      <c r="AR141" s="160" t="s">
        <v>86</v>
      </c>
      <c r="AT141" s="168" t="s">
        <v>77</v>
      </c>
      <c r="AU141" s="168" t="s">
        <v>86</v>
      </c>
      <c r="AY141" s="160" t="s">
        <v>130</v>
      </c>
      <c r="BK141" s="169">
        <f>SUM(BK142:BK145)</f>
        <v>0</v>
      </c>
    </row>
    <row r="142" s="2" customFormat="1" ht="16.5" customHeight="1">
      <c r="A142" s="38"/>
      <c r="B142" s="172"/>
      <c r="C142" s="173" t="s">
        <v>167</v>
      </c>
      <c r="D142" s="173" t="s">
        <v>133</v>
      </c>
      <c r="E142" s="174" t="s">
        <v>953</v>
      </c>
      <c r="F142" s="175" t="s">
        <v>954</v>
      </c>
      <c r="G142" s="176" t="s">
        <v>955</v>
      </c>
      <c r="H142" s="177">
        <v>9.6999999999999993</v>
      </c>
      <c r="I142" s="178"/>
      <c r="J142" s="179">
        <f>ROUND(I142*H142,2)</f>
        <v>0</v>
      </c>
      <c r="K142" s="180"/>
      <c r="L142" s="39"/>
      <c r="M142" s="181" t="s">
        <v>1</v>
      </c>
      <c r="N142" s="182" t="s">
        <v>43</v>
      </c>
      <c r="O142" s="77"/>
      <c r="P142" s="183">
        <f>O142*H142</f>
        <v>0</v>
      </c>
      <c r="Q142" s="183">
        <v>0</v>
      </c>
      <c r="R142" s="183">
        <f>Q142*H142</f>
        <v>0</v>
      </c>
      <c r="S142" s="183">
        <v>0</v>
      </c>
      <c r="T142" s="184">
        <f>S142*H142</f>
        <v>0</v>
      </c>
      <c r="U142" s="38"/>
      <c r="V142" s="38"/>
      <c r="W142" s="38"/>
      <c r="X142" s="38"/>
      <c r="Y142" s="38"/>
      <c r="Z142" s="38"/>
      <c r="AA142" s="38"/>
      <c r="AB142" s="38"/>
      <c r="AC142" s="38"/>
      <c r="AD142" s="38"/>
      <c r="AE142" s="38"/>
      <c r="AR142" s="185" t="s">
        <v>149</v>
      </c>
      <c r="AT142" s="185" t="s">
        <v>133</v>
      </c>
      <c r="AU142" s="185" t="s">
        <v>88</v>
      </c>
      <c r="AY142" s="19" t="s">
        <v>130</v>
      </c>
      <c r="BE142" s="186">
        <f>IF(N142="základní",J142,0)</f>
        <v>0</v>
      </c>
      <c r="BF142" s="186">
        <f>IF(N142="snížená",J142,0)</f>
        <v>0</v>
      </c>
      <c r="BG142" s="186">
        <f>IF(N142="zákl. přenesená",J142,0)</f>
        <v>0</v>
      </c>
      <c r="BH142" s="186">
        <f>IF(N142="sníž. přenesená",J142,0)</f>
        <v>0</v>
      </c>
      <c r="BI142" s="186">
        <f>IF(N142="nulová",J142,0)</f>
        <v>0</v>
      </c>
      <c r="BJ142" s="19" t="s">
        <v>86</v>
      </c>
      <c r="BK142" s="186">
        <f>ROUND(I142*H142,2)</f>
        <v>0</v>
      </c>
      <c r="BL142" s="19" t="s">
        <v>149</v>
      </c>
      <c r="BM142" s="185" t="s">
        <v>956</v>
      </c>
    </row>
    <row r="143" s="2" customFormat="1">
      <c r="A143" s="38"/>
      <c r="B143" s="39"/>
      <c r="C143" s="38"/>
      <c r="D143" s="187" t="s">
        <v>152</v>
      </c>
      <c r="E143" s="38"/>
      <c r="F143" s="188" t="s">
        <v>957</v>
      </c>
      <c r="G143" s="38"/>
      <c r="H143" s="38"/>
      <c r="I143" s="189"/>
      <c r="J143" s="38"/>
      <c r="K143" s="38"/>
      <c r="L143" s="39"/>
      <c r="M143" s="190"/>
      <c r="N143" s="191"/>
      <c r="O143" s="77"/>
      <c r="P143" s="77"/>
      <c r="Q143" s="77"/>
      <c r="R143" s="77"/>
      <c r="S143" s="77"/>
      <c r="T143" s="78"/>
      <c r="U143" s="38"/>
      <c r="V143" s="38"/>
      <c r="W143" s="38"/>
      <c r="X143" s="38"/>
      <c r="Y143" s="38"/>
      <c r="Z143" s="38"/>
      <c r="AA143" s="38"/>
      <c r="AB143" s="38"/>
      <c r="AC143" s="38"/>
      <c r="AD143" s="38"/>
      <c r="AE143" s="38"/>
      <c r="AT143" s="19" t="s">
        <v>152</v>
      </c>
      <c r="AU143" s="19" t="s">
        <v>88</v>
      </c>
    </row>
    <row r="144" s="2" customFormat="1" ht="16.5" customHeight="1">
      <c r="A144" s="38"/>
      <c r="B144" s="172"/>
      <c r="C144" s="173" t="s">
        <v>172</v>
      </c>
      <c r="D144" s="173" t="s">
        <v>133</v>
      </c>
      <c r="E144" s="174" t="s">
        <v>958</v>
      </c>
      <c r="F144" s="175" t="s">
        <v>959</v>
      </c>
      <c r="G144" s="176" t="s">
        <v>955</v>
      </c>
      <c r="H144" s="177">
        <v>7.5</v>
      </c>
      <c r="I144" s="178"/>
      <c r="J144" s="179">
        <f>ROUND(I144*H144,2)</f>
        <v>0</v>
      </c>
      <c r="K144" s="180"/>
      <c r="L144" s="39"/>
      <c r="M144" s="181" t="s">
        <v>1</v>
      </c>
      <c r="N144" s="182" t="s">
        <v>43</v>
      </c>
      <c r="O144" s="77"/>
      <c r="P144" s="183">
        <f>O144*H144</f>
        <v>0</v>
      </c>
      <c r="Q144" s="183">
        <v>0</v>
      </c>
      <c r="R144" s="183">
        <f>Q144*H144</f>
        <v>0</v>
      </c>
      <c r="S144" s="183">
        <v>0</v>
      </c>
      <c r="T144" s="184">
        <f>S144*H144</f>
        <v>0</v>
      </c>
      <c r="U144" s="38"/>
      <c r="V144" s="38"/>
      <c r="W144" s="38"/>
      <c r="X144" s="38"/>
      <c r="Y144" s="38"/>
      <c r="Z144" s="38"/>
      <c r="AA144" s="38"/>
      <c r="AB144" s="38"/>
      <c r="AC144" s="38"/>
      <c r="AD144" s="38"/>
      <c r="AE144" s="38"/>
      <c r="AR144" s="185" t="s">
        <v>149</v>
      </c>
      <c r="AT144" s="185" t="s">
        <v>133</v>
      </c>
      <c r="AU144" s="185" t="s">
        <v>88</v>
      </c>
      <c r="AY144" s="19" t="s">
        <v>130</v>
      </c>
      <c r="BE144" s="186">
        <f>IF(N144="základní",J144,0)</f>
        <v>0</v>
      </c>
      <c r="BF144" s="186">
        <f>IF(N144="snížená",J144,0)</f>
        <v>0</v>
      </c>
      <c r="BG144" s="186">
        <f>IF(N144="zákl. přenesená",J144,0)</f>
        <v>0</v>
      </c>
      <c r="BH144" s="186">
        <f>IF(N144="sníž. přenesená",J144,0)</f>
        <v>0</v>
      </c>
      <c r="BI144" s="186">
        <f>IF(N144="nulová",J144,0)</f>
        <v>0</v>
      </c>
      <c r="BJ144" s="19" t="s">
        <v>86</v>
      </c>
      <c r="BK144" s="186">
        <f>ROUND(I144*H144,2)</f>
        <v>0</v>
      </c>
      <c r="BL144" s="19" t="s">
        <v>149</v>
      </c>
      <c r="BM144" s="185" t="s">
        <v>960</v>
      </c>
    </row>
    <row r="145" s="2" customFormat="1">
      <c r="A145" s="38"/>
      <c r="B145" s="39"/>
      <c r="C145" s="38"/>
      <c r="D145" s="187" t="s">
        <v>152</v>
      </c>
      <c r="E145" s="38"/>
      <c r="F145" s="188" t="s">
        <v>957</v>
      </c>
      <c r="G145" s="38"/>
      <c r="H145" s="38"/>
      <c r="I145" s="189"/>
      <c r="J145" s="38"/>
      <c r="K145" s="38"/>
      <c r="L145" s="39"/>
      <c r="M145" s="190"/>
      <c r="N145" s="191"/>
      <c r="O145" s="77"/>
      <c r="P145" s="77"/>
      <c r="Q145" s="77"/>
      <c r="R145" s="77"/>
      <c r="S145" s="77"/>
      <c r="T145" s="78"/>
      <c r="U145" s="38"/>
      <c r="V145" s="38"/>
      <c r="W145" s="38"/>
      <c r="X145" s="38"/>
      <c r="Y145" s="38"/>
      <c r="Z145" s="38"/>
      <c r="AA145" s="38"/>
      <c r="AB145" s="38"/>
      <c r="AC145" s="38"/>
      <c r="AD145" s="38"/>
      <c r="AE145" s="38"/>
      <c r="AT145" s="19" t="s">
        <v>152</v>
      </c>
      <c r="AU145" s="19" t="s">
        <v>88</v>
      </c>
    </row>
    <row r="146" s="12" customFormat="1" ht="22.8" customHeight="1">
      <c r="A146" s="12"/>
      <c r="B146" s="159"/>
      <c r="C146" s="12"/>
      <c r="D146" s="160" t="s">
        <v>77</v>
      </c>
      <c r="E146" s="170" t="s">
        <v>961</v>
      </c>
      <c r="F146" s="170" t="s">
        <v>962</v>
      </c>
      <c r="G146" s="12"/>
      <c r="H146" s="12"/>
      <c r="I146" s="162"/>
      <c r="J146" s="171">
        <f>BK146</f>
        <v>0</v>
      </c>
      <c r="K146" s="12"/>
      <c r="L146" s="159"/>
      <c r="M146" s="164"/>
      <c r="N146" s="165"/>
      <c r="O146" s="165"/>
      <c r="P146" s="166">
        <f>SUM(P147:P150)</f>
        <v>0</v>
      </c>
      <c r="Q146" s="165"/>
      <c r="R146" s="166">
        <f>SUM(R147:R150)</f>
        <v>0</v>
      </c>
      <c r="S146" s="165"/>
      <c r="T146" s="167">
        <f>SUM(T147:T150)</f>
        <v>0</v>
      </c>
      <c r="U146" s="12"/>
      <c r="V146" s="12"/>
      <c r="W146" s="12"/>
      <c r="X146" s="12"/>
      <c r="Y146" s="12"/>
      <c r="Z146" s="12"/>
      <c r="AA146" s="12"/>
      <c r="AB146" s="12"/>
      <c r="AC146" s="12"/>
      <c r="AD146" s="12"/>
      <c r="AE146" s="12"/>
      <c r="AR146" s="160" t="s">
        <v>86</v>
      </c>
      <c r="AT146" s="168" t="s">
        <v>77</v>
      </c>
      <c r="AU146" s="168" t="s">
        <v>86</v>
      </c>
      <c r="AY146" s="160" t="s">
        <v>130</v>
      </c>
      <c r="BK146" s="169">
        <f>SUM(BK147:BK150)</f>
        <v>0</v>
      </c>
    </row>
    <row r="147" s="2" customFormat="1" ht="16.5" customHeight="1">
      <c r="A147" s="38"/>
      <c r="B147" s="172"/>
      <c r="C147" s="173" t="s">
        <v>179</v>
      </c>
      <c r="D147" s="173" t="s">
        <v>133</v>
      </c>
      <c r="E147" s="174" t="s">
        <v>963</v>
      </c>
      <c r="F147" s="175" t="s">
        <v>959</v>
      </c>
      <c r="G147" s="176" t="s">
        <v>955</v>
      </c>
      <c r="H147" s="177">
        <v>25</v>
      </c>
      <c r="I147" s="178"/>
      <c r="J147" s="179">
        <f>ROUND(I147*H147,2)</f>
        <v>0</v>
      </c>
      <c r="K147" s="180"/>
      <c r="L147" s="39"/>
      <c r="M147" s="181" t="s">
        <v>1</v>
      </c>
      <c r="N147" s="182" t="s">
        <v>43</v>
      </c>
      <c r="O147" s="77"/>
      <c r="P147" s="183">
        <f>O147*H147</f>
        <v>0</v>
      </c>
      <c r="Q147" s="183">
        <v>0</v>
      </c>
      <c r="R147" s="183">
        <f>Q147*H147</f>
        <v>0</v>
      </c>
      <c r="S147" s="183">
        <v>0</v>
      </c>
      <c r="T147" s="184">
        <f>S147*H147</f>
        <v>0</v>
      </c>
      <c r="U147" s="38"/>
      <c r="V147" s="38"/>
      <c r="W147" s="38"/>
      <c r="X147" s="38"/>
      <c r="Y147" s="38"/>
      <c r="Z147" s="38"/>
      <c r="AA147" s="38"/>
      <c r="AB147" s="38"/>
      <c r="AC147" s="38"/>
      <c r="AD147" s="38"/>
      <c r="AE147" s="38"/>
      <c r="AR147" s="185" t="s">
        <v>149</v>
      </c>
      <c r="AT147" s="185" t="s">
        <v>133</v>
      </c>
      <c r="AU147" s="185" t="s">
        <v>88</v>
      </c>
      <c r="AY147" s="19" t="s">
        <v>130</v>
      </c>
      <c r="BE147" s="186">
        <f>IF(N147="základní",J147,0)</f>
        <v>0</v>
      </c>
      <c r="BF147" s="186">
        <f>IF(N147="snížená",J147,0)</f>
        <v>0</v>
      </c>
      <c r="BG147" s="186">
        <f>IF(N147="zákl. přenesená",J147,0)</f>
        <v>0</v>
      </c>
      <c r="BH147" s="186">
        <f>IF(N147="sníž. přenesená",J147,0)</f>
        <v>0</v>
      </c>
      <c r="BI147" s="186">
        <f>IF(N147="nulová",J147,0)</f>
        <v>0</v>
      </c>
      <c r="BJ147" s="19" t="s">
        <v>86</v>
      </c>
      <c r="BK147" s="186">
        <f>ROUND(I147*H147,2)</f>
        <v>0</v>
      </c>
      <c r="BL147" s="19" t="s">
        <v>149</v>
      </c>
      <c r="BM147" s="185" t="s">
        <v>964</v>
      </c>
    </row>
    <row r="148" s="2" customFormat="1">
      <c r="A148" s="38"/>
      <c r="B148" s="39"/>
      <c r="C148" s="38"/>
      <c r="D148" s="187" t="s">
        <v>152</v>
      </c>
      <c r="E148" s="38"/>
      <c r="F148" s="188" t="s">
        <v>965</v>
      </c>
      <c r="G148" s="38"/>
      <c r="H148" s="38"/>
      <c r="I148" s="189"/>
      <c r="J148" s="38"/>
      <c r="K148" s="38"/>
      <c r="L148" s="39"/>
      <c r="M148" s="190"/>
      <c r="N148" s="191"/>
      <c r="O148" s="77"/>
      <c r="P148" s="77"/>
      <c r="Q148" s="77"/>
      <c r="R148" s="77"/>
      <c r="S148" s="77"/>
      <c r="T148" s="78"/>
      <c r="U148" s="38"/>
      <c r="V148" s="38"/>
      <c r="W148" s="38"/>
      <c r="X148" s="38"/>
      <c r="Y148" s="38"/>
      <c r="Z148" s="38"/>
      <c r="AA148" s="38"/>
      <c r="AB148" s="38"/>
      <c r="AC148" s="38"/>
      <c r="AD148" s="38"/>
      <c r="AE148" s="38"/>
      <c r="AT148" s="19" t="s">
        <v>152</v>
      </c>
      <c r="AU148" s="19" t="s">
        <v>88</v>
      </c>
    </row>
    <row r="149" s="2" customFormat="1" ht="16.5" customHeight="1">
      <c r="A149" s="38"/>
      <c r="B149" s="172"/>
      <c r="C149" s="173" t="s">
        <v>184</v>
      </c>
      <c r="D149" s="173" t="s">
        <v>133</v>
      </c>
      <c r="E149" s="174" t="s">
        <v>966</v>
      </c>
      <c r="F149" s="175" t="s">
        <v>954</v>
      </c>
      <c r="G149" s="176" t="s">
        <v>955</v>
      </c>
      <c r="H149" s="177">
        <v>24</v>
      </c>
      <c r="I149" s="178"/>
      <c r="J149" s="179">
        <f>ROUND(I149*H149,2)</f>
        <v>0</v>
      </c>
      <c r="K149" s="180"/>
      <c r="L149" s="39"/>
      <c r="M149" s="181" t="s">
        <v>1</v>
      </c>
      <c r="N149" s="182" t="s">
        <v>43</v>
      </c>
      <c r="O149" s="77"/>
      <c r="P149" s="183">
        <f>O149*H149</f>
        <v>0</v>
      </c>
      <c r="Q149" s="183">
        <v>0</v>
      </c>
      <c r="R149" s="183">
        <f>Q149*H149</f>
        <v>0</v>
      </c>
      <c r="S149" s="183">
        <v>0</v>
      </c>
      <c r="T149" s="184">
        <f>S149*H149</f>
        <v>0</v>
      </c>
      <c r="U149" s="38"/>
      <c r="V149" s="38"/>
      <c r="W149" s="38"/>
      <c r="X149" s="38"/>
      <c r="Y149" s="38"/>
      <c r="Z149" s="38"/>
      <c r="AA149" s="38"/>
      <c r="AB149" s="38"/>
      <c r="AC149" s="38"/>
      <c r="AD149" s="38"/>
      <c r="AE149" s="38"/>
      <c r="AR149" s="185" t="s">
        <v>149</v>
      </c>
      <c r="AT149" s="185" t="s">
        <v>133</v>
      </c>
      <c r="AU149" s="185" t="s">
        <v>88</v>
      </c>
      <c r="AY149" s="19" t="s">
        <v>130</v>
      </c>
      <c r="BE149" s="186">
        <f>IF(N149="základní",J149,0)</f>
        <v>0</v>
      </c>
      <c r="BF149" s="186">
        <f>IF(N149="snížená",J149,0)</f>
        <v>0</v>
      </c>
      <c r="BG149" s="186">
        <f>IF(N149="zákl. přenesená",J149,0)</f>
        <v>0</v>
      </c>
      <c r="BH149" s="186">
        <f>IF(N149="sníž. přenesená",J149,0)</f>
        <v>0</v>
      </c>
      <c r="BI149" s="186">
        <f>IF(N149="nulová",J149,0)</f>
        <v>0</v>
      </c>
      <c r="BJ149" s="19" t="s">
        <v>86</v>
      </c>
      <c r="BK149" s="186">
        <f>ROUND(I149*H149,2)</f>
        <v>0</v>
      </c>
      <c r="BL149" s="19" t="s">
        <v>149</v>
      </c>
      <c r="BM149" s="185" t="s">
        <v>967</v>
      </c>
    </row>
    <row r="150" s="2" customFormat="1">
      <c r="A150" s="38"/>
      <c r="B150" s="39"/>
      <c r="C150" s="38"/>
      <c r="D150" s="187" t="s">
        <v>152</v>
      </c>
      <c r="E150" s="38"/>
      <c r="F150" s="188" t="s">
        <v>965</v>
      </c>
      <c r="G150" s="38"/>
      <c r="H150" s="38"/>
      <c r="I150" s="189"/>
      <c r="J150" s="38"/>
      <c r="K150" s="38"/>
      <c r="L150" s="39"/>
      <c r="M150" s="190"/>
      <c r="N150" s="191"/>
      <c r="O150" s="77"/>
      <c r="P150" s="77"/>
      <c r="Q150" s="77"/>
      <c r="R150" s="77"/>
      <c r="S150" s="77"/>
      <c r="T150" s="78"/>
      <c r="U150" s="38"/>
      <c r="V150" s="38"/>
      <c r="W150" s="38"/>
      <c r="X150" s="38"/>
      <c r="Y150" s="38"/>
      <c r="Z150" s="38"/>
      <c r="AA150" s="38"/>
      <c r="AB150" s="38"/>
      <c r="AC150" s="38"/>
      <c r="AD150" s="38"/>
      <c r="AE150" s="38"/>
      <c r="AT150" s="19" t="s">
        <v>152</v>
      </c>
      <c r="AU150" s="19" t="s">
        <v>88</v>
      </c>
    </row>
    <row r="151" s="12" customFormat="1" ht="22.8" customHeight="1">
      <c r="A151" s="12"/>
      <c r="B151" s="159"/>
      <c r="C151" s="12"/>
      <c r="D151" s="160" t="s">
        <v>77</v>
      </c>
      <c r="E151" s="170" t="s">
        <v>968</v>
      </c>
      <c r="F151" s="170" t="s">
        <v>969</v>
      </c>
      <c r="G151" s="12"/>
      <c r="H151" s="12"/>
      <c r="I151" s="162"/>
      <c r="J151" s="171">
        <f>BK151</f>
        <v>0</v>
      </c>
      <c r="K151" s="12"/>
      <c r="L151" s="159"/>
      <c r="M151" s="164"/>
      <c r="N151" s="165"/>
      <c r="O151" s="165"/>
      <c r="P151" s="166">
        <f>SUM(P152:P155)</f>
        <v>0</v>
      </c>
      <c r="Q151" s="165"/>
      <c r="R151" s="166">
        <f>SUM(R152:R155)</f>
        <v>0</v>
      </c>
      <c r="S151" s="165"/>
      <c r="T151" s="167">
        <f>SUM(T152:T155)</f>
        <v>0</v>
      </c>
      <c r="U151" s="12"/>
      <c r="V151" s="12"/>
      <c r="W151" s="12"/>
      <c r="X151" s="12"/>
      <c r="Y151" s="12"/>
      <c r="Z151" s="12"/>
      <c r="AA151" s="12"/>
      <c r="AB151" s="12"/>
      <c r="AC151" s="12"/>
      <c r="AD151" s="12"/>
      <c r="AE151" s="12"/>
      <c r="AR151" s="160" t="s">
        <v>86</v>
      </c>
      <c r="AT151" s="168" t="s">
        <v>77</v>
      </c>
      <c r="AU151" s="168" t="s">
        <v>86</v>
      </c>
      <c r="AY151" s="160" t="s">
        <v>130</v>
      </c>
      <c r="BK151" s="169">
        <f>SUM(BK152:BK155)</f>
        <v>0</v>
      </c>
    </row>
    <row r="152" s="2" customFormat="1" ht="16.5" customHeight="1">
      <c r="A152" s="38"/>
      <c r="B152" s="172"/>
      <c r="C152" s="173" t="s">
        <v>188</v>
      </c>
      <c r="D152" s="173" t="s">
        <v>133</v>
      </c>
      <c r="E152" s="174" t="s">
        <v>970</v>
      </c>
      <c r="F152" s="175" t="s">
        <v>971</v>
      </c>
      <c r="G152" s="176" t="s">
        <v>201</v>
      </c>
      <c r="H152" s="177">
        <v>88</v>
      </c>
      <c r="I152" s="178"/>
      <c r="J152" s="179">
        <f>ROUND(I152*H152,2)</f>
        <v>0</v>
      </c>
      <c r="K152" s="180"/>
      <c r="L152" s="39"/>
      <c r="M152" s="181" t="s">
        <v>1</v>
      </c>
      <c r="N152" s="182" t="s">
        <v>43</v>
      </c>
      <c r="O152" s="77"/>
      <c r="P152" s="183">
        <f>O152*H152</f>
        <v>0</v>
      </c>
      <c r="Q152" s="183">
        <v>0</v>
      </c>
      <c r="R152" s="183">
        <f>Q152*H152</f>
        <v>0</v>
      </c>
      <c r="S152" s="183">
        <v>0</v>
      </c>
      <c r="T152" s="184">
        <f>S152*H152</f>
        <v>0</v>
      </c>
      <c r="U152" s="38"/>
      <c r="V152" s="38"/>
      <c r="W152" s="38"/>
      <c r="X152" s="38"/>
      <c r="Y152" s="38"/>
      <c r="Z152" s="38"/>
      <c r="AA152" s="38"/>
      <c r="AB152" s="38"/>
      <c r="AC152" s="38"/>
      <c r="AD152" s="38"/>
      <c r="AE152" s="38"/>
      <c r="AR152" s="185" t="s">
        <v>149</v>
      </c>
      <c r="AT152" s="185" t="s">
        <v>133</v>
      </c>
      <c r="AU152" s="185" t="s">
        <v>88</v>
      </c>
      <c r="AY152" s="19" t="s">
        <v>130</v>
      </c>
      <c r="BE152" s="186">
        <f>IF(N152="základní",J152,0)</f>
        <v>0</v>
      </c>
      <c r="BF152" s="186">
        <f>IF(N152="snížená",J152,0)</f>
        <v>0</v>
      </c>
      <c r="BG152" s="186">
        <f>IF(N152="zákl. přenesená",J152,0)</f>
        <v>0</v>
      </c>
      <c r="BH152" s="186">
        <f>IF(N152="sníž. přenesená",J152,0)</f>
        <v>0</v>
      </c>
      <c r="BI152" s="186">
        <f>IF(N152="nulová",J152,0)</f>
        <v>0</v>
      </c>
      <c r="BJ152" s="19" t="s">
        <v>86</v>
      </c>
      <c r="BK152" s="186">
        <f>ROUND(I152*H152,2)</f>
        <v>0</v>
      </c>
      <c r="BL152" s="19" t="s">
        <v>149</v>
      </c>
      <c r="BM152" s="185" t="s">
        <v>972</v>
      </c>
    </row>
    <row r="153" s="2" customFormat="1">
      <c r="A153" s="38"/>
      <c r="B153" s="39"/>
      <c r="C153" s="38"/>
      <c r="D153" s="187" t="s">
        <v>152</v>
      </c>
      <c r="E153" s="38"/>
      <c r="F153" s="188" t="s">
        <v>973</v>
      </c>
      <c r="G153" s="38"/>
      <c r="H153" s="38"/>
      <c r="I153" s="189"/>
      <c r="J153" s="38"/>
      <c r="K153" s="38"/>
      <c r="L153" s="39"/>
      <c r="M153" s="190"/>
      <c r="N153" s="191"/>
      <c r="O153" s="77"/>
      <c r="P153" s="77"/>
      <c r="Q153" s="77"/>
      <c r="R153" s="77"/>
      <c r="S153" s="77"/>
      <c r="T153" s="78"/>
      <c r="U153" s="38"/>
      <c r="V153" s="38"/>
      <c r="W153" s="38"/>
      <c r="X153" s="38"/>
      <c r="Y153" s="38"/>
      <c r="Z153" s="38"/>
      <c r="AA153" s="38"/>
      <c r="AB153" s="38"/>
      <c r="AC153" s="38"/>
      <c r="AD153" s="38"/>
      <c r="AE153" s="38"/>
      <c r="AT153" s="19" t="s">
        <v>152</v>
      </c>
      <c r="AU153" s="19" t="s">
        <v>88</v>
      </c>
    </row>
    <row r="154" s="2" customFormat="1" ht="16.5" customHeight="1">
      <c r="A154" s="38"/>
      <c r="B154" s="172"/>
      <c r="C154" s="173" t="s">
        <v>8</v>
      </c>
      <c r="D154" s="173" t="s">
        <v>133</v>
      </c>
      <c r="E154" s="174" t="s">
        <v>974</v>
      </c>
      <c r="F154" s="175" t="s">
        <v>975</v>
      </c>
      <c r="G154" s="176" t="s">
        <v>201</v>
      </c>
      <c r="H154" s="177">
        <v>12</v>
      </c>
      <c r="I154" s="178"/>
      <c r="J154" s="179">
        <f>ROUND(I154*H154,2)</f>
        <v>0</v>
      </c>
      <c r="K154" s="180"/>
      <c r="L154" s="39"/>
      <c r="M154" s="181" t="s">
        <v>1</v>
      </c>
      <c r="N154" s="182" t="s">
        <v>43</v>
      </c>
      <c r="O154" s="77"/>
      <c r="P154" s="183">
        <f>O154*H154</f>
        <v>0</v>
      </c>
      <c r="Q154" s="183">
        <v>0</v>
      </c>
      <c r="R154" s="183">
        <f>Q154*H154</f>
        <v>0</v>
      </c>
      <c r="S154" s="183">
        <v>0</v>
      </c>
      <c r="T154" s="184">
        <f>S154*H154</f>
        <v>0</v>
      </c>
      <c r="U154" s="38"/>
      <c r="V154" s="38"/>
      <c r="W154" s="38"/>
      <c r="X154" s="38"/>
      <c r="Y154" s="38"/>
      <c r="Z154" s="38"/>
      <c r="AA154" s="38"/>
      <c r="AB154" s="38"/>
      <c r="AC154" s="38"/>
      <c r="AD154" s="38"/>
      <c r="AE154" s="38"/>
      <c r="AR154" s="185" t="s">
        <v>149</v>
      </c>
      <c r="AT154" s="185" t="s">
        <v>133</v>
      </c>
      <c r="AU154" s="185" t="s">
        <v>88</v>
      </c>
      <c r="AY154" s="19" t="s">
        <v>130</v>
      </c>
      <c r="BE154" s="186">
        <f>IF(N154="základní",J154,0)</f>
        <v>0</v>
      </c>
      <c r="BF154" s="186">
        <f>IF(N154="snížená",J154,0)</f>
        <v>0</v>
      </c>
      <c r="BG154" s="186">
        <f>IF(N154="zákl. přenesená",J154,0)</f>
        <v>0</v>
      </c>
      <c r="BH154" s="186">
        <f>IF(N154="sníž. přenesená",J154,0)</f>
        <v>0</v>
      </c>
      <c r="BI154" s="186">
        <f>IF(N154="nulová",J154,0)</f>
        <v>0</v>
      </c>
      <c r="BJ154" s="19" t="s">
        <v>86</v>
      </c>
      <c r="BK154" s="186">
        <f>ROUND(I154*H154,2)</f>
        <v>0</v>
      </c>
      <c r="BL154" s="19" t="s">
        <v>149</v>
      </c>
      <c r="BM154" s="185" t="s">
        <v>976</v>
      </c>
    </row>
    <row r="155" s="2" customFormat="1">
      <c r="A155" s="38"/>
      <c r="B155" s="39"/>
      <c r="C155" s="38"/>
      <c r="D155" s="187" t="s">
        <v>152</v>
      </c>
      <c r="E155" s="38"/>
      <c r="F155" s="188" t="s">
        <v>977</v>
      </c>
      <c r="G155" s="38"/>
      <c r="H155" s="38"/>
      <c r="I155" s="189"/>
      <c r="J155" s="38"/>
      <c r="K155" s="38"/>
      <c r="L155" s="39"/>
      <c r="M155" s="190"/>
      <c r="N155" s="191"/>
      <c r="O155" s="77"/>
      <c r="P155" s="77"/>
      <c r="Q155" s="77"/>
      <c r="R155" s="77"/>
      <c r="S155" s="77"/>
      <c r="T155" s="78"/>
      <c r="U155" s="38"/>
      <c r="V155" s="38"/>
      <c r="W155" s="38"/>
      <c r="X155" s="38"/>
      <c r="Y155" s="38"/>
      <c r="Z155" s="38"/>
      <c r="AA155" s="38"/>
      <c r="AB155" s="38"/>
      <c r="AC155" s="38"/>
      <c r="AD155" s="38"/>
      <c r="AE155" s="38"/>
      <c r="AT155" s="19" t="s">
        <v>152</v>
      </c>
      <c r="AU155" s="19" t="s">
        <v>88</v>
      </c>
    </row>
    <row r="156" s="12" customFormat="1" ht="22.8" customHeight="1">
      <c r="A156" s="12"/>
      <c r="B156" s="159"/>
      <c r="C156" s="12"/>
      <c r="D156" s="160" t="s">
        <v>77</v>
      </c>
      <c r="E156" s="170" t="s">
        <v>978</v>
      </c>
      <c r="F156" s="170" t="s">
        <v>979</v>
      </c>
      <c r="G156" s="12"/>
      <c r="H156" s="12"/>
      <c r="I156" s="162"/>
      <c r="J156" s="171">
        <f>BK156</f>
        <v>0</v>
      </c>
      <c r="K156" s="12"/>
      <c r="L156" s="159"/>
      <c r="M156" s="164"/>
      <c r="N156" s="165"/>
      <c r="O156" s="165"/>
      <c r="P156" s="166">
        <f>P157</f>
        <v>0</v>
      </c>
      <c r="Q156" s="165"/>
      <c r="R156" s="166">
        <f>R157</f>
        <v>0</v>
      </c>
      <c r="S156" s="165"/>
      <c r="T156" s="167">
        <f>T157</f>
        <v>0</v>
      </c>
      <c r="U156" s="12"/>
      <c r="V156" s="12"/>
      <c r="W156" s="12"/>
      <c r="X156" s="12"/>
      <c r="Y156" s="12"/>
      <c r="Z156" s="12"/>
      <c r="AA156" s="12"/>
      <c r="AB156" s="12"/>
      <c r="AC156" s="12"/>
      <c r="AD156" s="12"/>
      <c r="AE156" s="12"/>
      <c r="AR156" s="160" t="s">
        <v>86</v>
      </c>
      <c r="AT156" s="168" t="s">
        <v>77</v>
      </c>
      <c r="AU156" s="168" t="s">
        <v>86</v>
      </c>
      <c r="AY156" s="160" t="s">
        <v>130</v>
      </c>
      <c r="BK156" s="169">
        <f>BK157</f>
        <v>0</v>
      </c>
    </row>
    <row r="157" s="2" customFormat="1" ht="16.5" customHeight="1">
      <c r="A157" s="38"/>
      <c r="B157" s="172"/>
      <c r="C157" s="173" t="s">
        <v>255</v>
      </c>
      <c r="D157" s="173" t="s">
        <v>133</v>
      </c>
      <c r="E157" s="174" t="s">
        <v>980</v>
      </c>
      <c r="F157" s="175" t="s">
        <v>981</v>
      </c>
      <c r="G157" s="176" t="s">
        <v>136</v>
      </c>
      <c r="H157" s="177">
        <v>0.02</v>
      </c>
      <c r="I157" s="178"/>
      <c r="J157" s="179">
        <f>ROUND(I157*H157,2)</f>
        <v>0</v>
      </c>
      <c r="K157" s="180"/>
      <c r="L157" s="39"/>
      <c r="M157" s="181" t="s">
        <v>1</v>
      </c>
      <c r="N157" s="182" t="s">
        <v>43</v>
      </c>
      <c r="O157" s="77"/>
      <c r="P157" s="183">
        <f>O157*H157</f>
        <v>0</v>
      </c>
      <c r="Q157" s="183">
        <v>0</v>
      </c>
      <c r="R157" s="183">
        <f>Q157*H157</f>
        <v>0</v>
      </c>
      <c r="S157" s="183">
        <v>0</v>
      </c>
      <c r="T157" s="184">
        <f>S157*H157</f>
        <v>0</v>
      </c>
      <c r="U157" s="38"/>
      <c r="V157" s="38"/>
      <c r="W157" s="38"/>
      <c r="X157" s="38"/>
      <c r="Y157" s="38"/>
      <c r="Z157" s="38"/>
      <c r="AA157" s="38"/>
      <c r="AB157" s="38"/>
      <c r="AC157" s="38"/>
      <c r="AD157" s="38"/>
      <c r="AE157" s="38"/>
      <c r="AR157" s="185" t="s">
        <v>149</v>
      </c>
      <c r="AT157" s="185" t="s">
        <v>133</v>
      </c>
      <c r="AU157" s="185" t="s">
        <v>88</v>
      </c>
      <c r="AY157" s="19" t="s">
        <v>130</v>
      </c>
      <c r="BE157" s="186">
        <f>IF(N157="základní",J157,0)</f>
        <v>0</v>
      </c>
      <c r="BF157" s="186">
        <f>IF(N157="snížená",J157,0)</f>
        <v>0</v>
      </c>
      <c r="BG157" s="186">
        <f>IF(N157="zákl. přenesená",J157,0)</f>
        <v>0</v>
      </c>
      <c r="BH157" s="186">
        <f>IF(N157="sníž. přenesená",J157,0)</f>
        <v>0</v>
      </c>
      <c r="BI157" s="186">
        <f>IF(N157="nulová",J157,0)</f>
        <v>0</v>
      </c>
      <c r="BJ157" s="19" t="s">
        <v>86</v>
      </c>
      <c r="BK157" s="186">
        <f>ROUND(I157*H157,2)</f>
        <v>0</v>
      </c>
      <c r="BL157" s="19" t="s">
        <v>149</v>
      </c>
      <c r="BM157" s="185" t="s">
        <v>982</v>
      </c>
    </row>
    <row r="158" s="12" customFormat="1" ht="25.92" customHeight="1">
      <c r="A158" s="12"/>
      <c r="B158" s="159"/>
      <c r="C158" s="12"/>
      <c r="D158" s="160" t="s">
        <v>77</v>
      </c>
      <c r="E158" s="161" t="s">
        <v>983</v>
      </c>
      <c r="F158" s="161" t="s">
        <v>984</v>
      </c>
      <c r="G158" s="12"/>
      <c r="H158" s="12"/>
      <c r="I158" s="162"/>
      <c r="J158" s="163">
        <f>BK158</f>
        <v>0</v>
      </c>
      <c r="K158" s="12"/>
      <c r="L158" s="159"/>
      <c r="M158" s="164"/>
      <c r="N158" s="165"/>
      <c r="O158" s="165"/>
      <c r="P158" s="166">
        <f>P159</f>
        <v>0</v>
      </c>
      <c r="Q158" s="165"/>
      <c r="R158" s="166">
        <f>R159</f>
        <v>0</v>
      </c>
      <c r="S158" s="165"/>
      <c r="T158" s="167">
        <f>T159</f>
        <v>0</v>
      </c>
      <c r="U158" s="12"/>
      <c r="V158" s="12"/>
      <c r="W158" s="12"/>
      <c r="X158" s="12"/>
      <c r="Y158" s="12"/>
      <c r="Z158" s="12"/>
      <c r="AA158" s="12"/>
      <c r="AB158" s="12"/>
      <c r="AC158" s="12"/>
      <c r="AD158" s="12"/>
      <c r="AE158" s="12"/>
      <c r="AR158" s="160" t="s">
        <v>86</v>
      </c>
      <c r="AT158" s="168" t="s">
        <v>77</v>
      </c>
      <c r="AU158" s="168" t="s">
        <v>78</v>
      </c>
      <c r="AY158" s="160" t="s">
        <v>130</v>
      </c>
      <c r="BK158" s="169">
        <f>BK159</f>
        <v>0</v>
      </c>
    </row>
    <row r="159" s="2" customFormat="1" ht="16.5" customHeight="1">
      <c r="A159" s="38"/>
      <c r="B159" s="172"/>
      <c r="C159" s="173" t="s">
        <v>259</v>
      </c>
      <c r="D159" s="173" t="s">
        <v>133</v>
      </c>
      <c r="E159" s="174" t="s">
        <v>985</v>
      </c>
      <c r="F159" s="175" t="s">
        <v>986</v>
      </c>
      <c r="G159" s="176" t="s">
        <v>860</v>
      </c>
      <c r="H159" s="177">
        <v>1</v>
      </c>
      <c r="I159" s="178"/>
      <c r="J159" s="179">
        <f>ROUND(I159*H159,2)</f>
        <v>0</v>
      </c>
      <c r="K159" s="180"/>
      <c r="L159" s="39"/>
      <c r="M159" s="181" t="s">
        <v>1</v>
      </c>
      <c r="N159" s="182" t="s">
        <v>43</v>
      </c>
      <c r="O159" s="77"/>
      <c r="P159" s="183">
        <f>O159*H159</f>
        <v>0</v>
      </c>
      <c r="Q159" s="183">
        <v>0</v>
      </c>
      <c r="R159" s="183">
        <f>Q159*H159</f>
        <v>0</v>
      </c>
      <c r="S159" s="183">
        <v>0</v>
      </c>
      <c r="T159" s="184">
        <f>S159*H159</f>
        <v>0</v>
      </c>
      <c r="U159" s="38"/>
      <c r="V159" s="38"/>
      <c r="W159" s="38"/>
      <c r="X159" s="38"/>
      <c r="Y159" s="38"/>
      <c r="Z159" s="38"/>
      <c r="AA159" s="38"/>
      <c r="AB159" s="38"/>
      <c r="AC159" s="38"/>
      <c r="AD159" s="38"/>
      <c r="AE159" s="38"/>
      <c r="AR159" s="185" t="s">
        <v>149</v>
      </c>
      <c r="AT159" s="185" t="s">
        <v>133</v>
      </c>
      <c r="AU159" s="185" t="s">
        <v>86</v>
      </c>
      <c r="AY159" s="19" t="s">
        <v>130</v>
      </c>
      <c r="BE159" s="186">
        <f>IF(N159="základní",J159,0)</f>
        <v>0</v>
      </c>
      <c r="BF159" s="186">
        <f>IF(N159="snížená",J159,0)</f>
        <v>0</v>
      </c>
      <c r="BG159" s="186">
        <f>IF(N159="zákl. přenesená",J159,0)</f>
        <v>0</v>
      </c>
      <c r="BH159" s="186">
        <f>IF(N159="sníž. přenesená",J159,0)</f>
        <v>0</v>
      </c>
      <c r="BI159" s="186">
        <f>IF(N159="nulová",J159,0)</f>
        <v>0</v>
      </c>
      <c r="BJ159" s="19" t="s">
        <v>86</v>
      </c>
      <c r="BK159" s="186">
        <f>ROUND(I159*H159,2)</f>
        <v>0</v>
      </c>
      <c r="BL159" s="19" t="s">
        <v>149</v>
      </c>
      <c r="BM159" s="185" t="s">
        <v>987</v>
      </c>
    </row>
    <row r="160" s="12" customFormat="1" ht="25.92" customHeight="1">
      <c r="A160" s="12"/>
      <c r="B160" s="159"/>
      <c r="C160" s="12"/>
      <c r="D160" s="160" t="s">
        <v>77</v>
      </c>
      <c r="E160" s="161" t="s">
        <v>988</v>
      </c>
      <c r="F160" s="161" t="s">
        <v>989</v>
      </c>
      <c r="G160" s="12"/>
      <c r="H160" s="12"/>
      <c r="I160" s="162"/>
      <c r="J160" s="163">
        <f>BK160</f>
        <v>0</v>
      </c>
      <c r="K160" s="12"/>
      <c r="L160" s="159"/>
      <c r="M160" s="164"/>
      <c r="N160" s="165"/>
      <c r="O160" s="165"/>
      <c r="P160" s="166">
        <f>SUM(P161:P172)</f>
        <v>0</v>
      </c>
      <c r="Q160" s="165"/>
      <c r="R160" s="166">
        <f>SUM(R161:R172)</f>
        <v>0</v>
      </c>
      <c r="S160" s="165"/>
      <c r="T160" s="167">
        <f>SUM(T161:T172)</f>
        <v>0</v>
      </c>
      <c r="U160" s="12"/>
      <c r="V160" s="12"/>
      <c r="W160" s="12"/>
      <c r="X160" s="12"/>
      <c r="Y160" s="12"/>
      <c r="Z160" s="12"/>
      <c r="AA160" s="12"/>
      <c r="AB160" s="12"/>
      <c r="AC160" s="12"/>
      <c r="AD160" s="12"/>
      <c r="AE160" s="12"/>
      <c r="AR160" s="160" t="s">
        <v>86</v>
      </c>
      <c r="AT160" s="168" t="s">
        <v>77</v>
      </c>
      <c r="AU160" s="168" t="s">
        <v>78</v>
      </c>
      <c r="AY160" s="160" t="s">
        <v>130</v>
      </c>
      <c r="BK160" s="169">
        <f>SUM(BK161:BK172)</f>
        <v>0</v>
      </c>
    </row>
    <row r="161" s="2" customFormat="1" ht="49.05" customHeight="1">
      <c r="A161" s="38"/>
      <c r="B161" s="172"/>
      <c r="C161" s="173" t="s">
        <v>266</v>
      </c>
      <c r="D161" s="173" t="s">
        <v>133</v>
      </c>
      <c r="E161" s="174" t="s">
        <v>990</v>
      </c>
      <c r="F161" s="175" t="s">
        <v>991</v>
      </c>
      <c r="G161" s="176" t="s">
        <v>992</v>
      </c>
      <c r="H161" s="177">
        <v>16</v>
      </c>
      <c r="I161" s="178"/>
      <c r="J161" s="179">
        <f>ROUND(I161*H161,2)</f>
        <v>0</v>
      </c>
      <c r="K161" s="180"/>
      <c r="L161" s="39"/>
      <c r="M161" s="181" t="s">
        <v>1</v>
      </c>
      <c r="N161" s="182" t="s">
        <v>43</v>
      </c>
      <c r="O161" s="77"/>
      <c r="P161" s="183">
        <f>O161*H161</f>
        <v>0</v>
      </c>
      <c r="Q161" s="183">
        <v>0</v>
      </c>
      <c r="R161" s="183">
        <f>Q161*H161</f>
        <v>0</v>
      </c>
      <c r="S161" s="183">
        <v>0</v>
      </c>
      <c r="T161" s="184">
        <f>S161*H161</f>
        <v>0</v>
      </c>
      <c r="U161" s="38"/>
      <c r="V161" s="38"/>
      <c r="W161" s="38"/>
      <c r="X161" s="38"/>
      <c r="Y161" s="38"/>
      <c r="Z161" s="38"/>
      <c r="AA161" s="38"/>
      <c r="AB161" s="38"/>
      <c r="AC161" s="38"/>
      <c r="AD161" s="38"/>
      <c r="AE161" s="38"/>
      <c r="AR161" s="185" t="s">
        <v>149</v>
      </c>
      <c r="AT161" s="185" t="s">
        <v>133</v>
      </c>
      <c r="AU161" s="185" t="s">
        <v>86</v>
      </c>
      <c r="AY161" s="19" t="s">
        <v>130</v>
      </c>
      <c r="BE161" s="186">
        <f>IF(N161="základní",J161,0)</f>
        <v>0</v>
      </c>
      <c r="BF161" s="186">
        <f>IF(N161="snížená",J161,0)</f>
        <v>0</v>
      </c>
      <c r="BG161" s="186">
        <f>IF(N161="zákl. přenesená",J161,0)</f>
        <v>0</v>
      </c>
      <c r="BH161" s="186">
        <f>IF(N161="sníž. přenesená",J161,0)</f>
        <v>0</v>
      </c>
      <c r="BI161" s="186">
        <f>IF(N161="nulová",J161,0)</f>
        <v>0</v>
      </c>
      <c r="BJ161" s="19" t="s">
        <v>86</v>
      </c>
      <c r="BK161" s="186">
        <f>ROUND(I161*H161,2)</f>
        <v>0</v>
      </c>
      <c r="BL161" s="19" t="s">
        <v>149</v>
      </c>
      <c r="BM161" s="185" t="s">
        <v>993</v>
      </c>
    </row>
    <row r="162" s="2" customFormat="1" ht="24.15" customHeight="1">
      <c r="A162" s="38"/>
      <c r="B162" s="172"/>
      <c r="C162" s="173" t="s">
        <v>359</v>
      </c>
      <c r="D162" s="173" t="s">
        <v>133</v>
      </c>
      <c r="E162" s="174" t="s">
        <v>994</v>
      </c>
      <c r="F162" s="175" t="s">
        <v>995</v>
      </c>
      <c r="G162" s="176" t="s">
        <v>992</v>
      </c>
      <c r="H162" s="177">
        <v>16</v>
      </c>
      <c r="I162" s="178"/>
      <c r="J162" s="179">
        <f>ROUND(I162*H162,2)</f>
        <v>0</v>
      </c>
      <c r="K162" s="180"/>
      <c r="L162" s="39"/>
      <c r="M162" s="181" t="s">
        <v>1</v>
      </c>
      <c r="N162" s="182" t="s">
        <v>43</v>
      </c>
      <c r="O162" s="77"/>
      <c r="P162" s="183">
        <f>O162*H162</f>
        <v>0</v>
      </c>
      <c r="Q162" s="183">
        <v>0</v>
      </c>
      <c r="R162" s="183">
        <f>Q162*H162</f>
        <v>0</v>
      </c>
      <c r="S162" s="183">
        <v>0</v>
      </c>
      <c r="T162" s="184">
        <f>S162*H162</f>
        <v>0</v>
      </c>
      <c r="U162" s="38"/>
      <c r="V162" s="38"/>
      <c r="W162" s="38"/>
      <c r="X162" s="38"/>
      <c r="Y162" s="38"/>
      <c r="Z162" s="38"/>
      <c r="AA162" s="38"/>
      <c r="AB162" s="38"/>
      <c r="AC162" s="38"/>
      <c r="AD162" s="38"/>
      <c r="AE162" s="38"/>
      <c r="AR162" s="185" t="s">
        <v>149</v>
      </c>
      <c r="AT162" s="185" t="s">
        <v>133</v>
      </c>
      <c r="AU162" s="185" t="s">
        <v>86</v>
      </c>
      <c r="AY162" s="19" t="s">
        <v>130</v>
      </c>
      <c r="BE162" s="186">
        <f>IF(N162="základní",J162,0)</f>
        <v>0</v>
      </c>
      <c r="BF162" s="186">
        <f>IF(N162="snížená",J162,0)</f>
        <v>0</v>
      </c>
      <c r="BG162" s="186">
        <f>IF(N162="zákl. přenesená",J162,0)</f>
        <v>0</v>
      </c>
      <c r="BH162" s="186">
        <f>IF(N162="sníž. přenesená",J162,0)</f>
        <v>0</v>
      </c>
      <c r="BI162" s="186">
        <f>IF(N162="nulová",J162,0)</f>
        <v>0</v>
      </c>
      <c r="BJ162" s="19" t="s">
        <v>86</v>
      </c>
      <c r="BK162" s="186">
        <f>ROUND(I162*H162,2)</f>
        <v>0</v>
      </c>
      <c r="BL162" s="19" t="s">
        <v>149</v>
      </c>
      <c r="BM162" s="185" t="s">
        <v>996</v>
      </c>
    </row>
    <row r="163" s="2" customFormat="1" ht="76.35" customHeight="1">
      <c r="A163" s="38"/>
      <c r="B163" s="172"/>
      <c r="C163" s="173" t="s">
        <v>372</v>
      </c>
      <c r="D163" s="173" t="s">
        <v>133</v>
      </c>
      <c r="E163" s="174" t="s">
        <v>997</v>
      </c>
      <c r="F163" s="175" t="s">
        <v>998</v>
      </c>
      <c r="G163" s="176" t="s">
        <v>170</v>
      </c>
      <c r="H163" s="192"/>
      <c r="I163" s="178"/>
      <c r="J163" s="179">
        <f>ROUND(I163*H163,2)</f>
        <v>0</v>
      </c>
      <c r="K163" s="180"/>
      <c r="L163" s="39"/>
      <c r="M163" s="181" t="s">
        <v>1</v>
      </c>
      <c r="N163" s="182" t="s">
        <v>43</v>
      </c>
      <c r="O163" s="77"/>
      <c r="P163" s="183">
        <f>O163*H163</f>
        <v>0</v>
      </c>
      <c r="Q163" s="183">
        <v>0</v>
      </c>
      <c r="R163" s="183">
        <f>Q163*H163</f>
        <v>0</v>
      </c>
      <c r="S163" s="183">
        <v>0</v>
      </c>
      <c r="T163" s="184">
        <f>S163*H163</f>
        <v>0</v>
      </c>
      <c r="U163" s="38"/>
      <c r="V163" s="38"/>
      <c r="W163" s="38"/>
      <c r="X163" s="38"/>
      <c r="Y163" s="38"/>
      <c r="Z163" s="38"/>
      <c r="AA163" s="38"/>
      <c r="AB163" s="38"/>
      <c r="AC163" s="38"/>
      <c r="AD163" s="38"/>
      <c r="AE163" s="38"/>
      <c r="AR163" s="185" t="s">
        <v>149</v>
      </c>
      <c r="AT163" s="185" t="s">
        <v>133</v>
      </c>
      <c r="AU163" s="185" t="s">
        <v>86</v>
      </c>
      <c r="AY163" s="19" t="s">
        <v>130</v>
      </c>
      <c r="BE163" s="186">
        <f>IF(N163="základní",J163,0)</f>
        <v>0</v>
      </c>
      <c r="BF163" s="186">
        <f>IF(N163="snížená",J163,0)</f>
        <v>0</v>
      </c>
      <c r="BG163" s="186">
        <f>IF(N163="zákl. přenesená",J163,0)</f>
        <v>0</v>
      </c>
      <c r="BH163" s="186">
        <f>IF(N163="sníž. přenesená",J163,0)</f>
        <v>0</v>
      </c>
      <c r="BI163" s="186">
        <f>IF(N163="nulová",J163,0)</f>
        <v>0</v>
      </c>
      <c r="BJ163" s="19" t="s">
        <v>86</v>
      </c>
      <c r="BK163" s="186">
        <f>ROUND(I163*H163,2)</f>
        <v>0</v>
      </c>
      <c r="BL163" s="19" t="s">
        <v>149</v>
      </c>
      <c r="BM163" s="185" t="s">
        <v>999</v>
      </c>
    </row>
    <row r="164" s="2" customFormat="1" ht="66.75" customHeight="1">
      <c r="A164" s="38"/>
      <c r="B164" s="172"/>
      <c r="C164" s="173" t="s">
        <v>379</v>
      </c>
      <c r="D164" s="173" t="s">
        <v>133</v>
      </c>
      <c r="E164" s="174" t="s">
        <v>1000</v>
      </c>
      <c r="F164" s="175" t="s">
        <v>1001</v>
      </c>
      <c r="G164" s="176" t="s">
        <v>170</v>
      </c>
      <c r="H164" s="192"/>
      <c r="I164" s="178"/>
      <c r="J164" s="179">
        <f>ROUND(I164*H164,2)</f>
        <v>0</v>
      </c>
      <c r="K164" s="180"/>
      <c r="L164" s="39"/>
      <c r="M164" s="181" t="s">
        <v>1</v>
      </c>
      <c r="N164" s="182" t="s">
        <v>43</v>
      </c>
      <c r="O164" s="77"/>
      <c r="P164" s="183">
        <f>O164*H164</f>
        <v>0</v>
      </c>
      <c r="Q164" s="183">
        <v>0</v>
      </c>
      <c r="R164" s="183">
        <f>Q164*H164</f>
        <v>0</v>
      </c>
      <c r="S164" s="183">
        <v>0</v>
      </c>
      <c r="T164" s="184">
        <f>S164*H164</f>
        <v>0</v>
      </c>
      <c r="U164" s="38"/>
      <c r="V164" s="38"/>
      <c r="W164" s="38"/>
      <c r="X164" s="38"/>
      <c r="Y164" s="38"/>
      <c r="Z164" s="38"/>
      <c r="AA164" s="38"/>
      <c r="AB164" s="38"/>
      <c r="AC164" s="38"/>
      <c r="AD164" s="38"/>
      <c r="AE164" s="38"/>
      <c r="AR164" s="185" t="s">
        <v>149</v>
      </c>
      <c r="AT164" s="185" t="s">
        <v>133</v>
      </c>
      <c r="AU164" s="185" t="s">
        <v>86</v>
      </c>
      <c r="AY164" s="19" t="s">
        <v>130</v>
      </c>
      <c r="BE164" s="186">
        <f>IF(N164="základní",J164,0)</f>
        <v>0</v>
      </c>
      <c r="BF164" s="186">
        <f>IF(N164="snížená",J164,0)</f>
        <v>0</v>
      </c>
      <c r="BG164" s="186">
        <f>IF(N164="zákl. přenesená",J164,0)</f>
        <v>0</v>
      </c>
      <c r="BH164" s="186">
        <f>IF(N164="sníž. přenesená",J164,0)</f>
        <v>0</v>
      </c>
      <c r="BI164" s="186">
        <f>IF(N164="nulová",J164,0)</f>
        <v>0</v>
      </c>
      <c r="BJ164" s="19" t="s">
        <v>86</v>
      </c>
      <c r="BK164" s="186">
        <f>ROUND(I164*H164,2)</f>
        <v>0</v>
      </c>
      <c r="BL164" s="19" t="s">
        <v>149</v>
      </c>
      <c r="BM164" s="185" t="s">
        <v>1002</v>
      </c>
    </row>
    <row r="165" s="2" customFormat="1" ht="66.75" customHeight="1">
      <c r="A165" s="38"/>
      <c r="B165" s="172"/>
      <c r="C165" s="173" t="s">
        <v>385</v>
      </c>
      <c r="D165" s="173" t="s">
        <v>133</v>
      </c>
      <c r="E165" s="174" t="s">
        <v>1003</v>
      </c>
      <c r="F165" s="175" t="s">
        <v>1004</v>
      </c>
      <c r="G165" s="176" t="s">
        <v>860</v>
      </c>
      <c r="H165" s="177">
        <v>1</v>
      </c>
      <c r="I165" s="178"/>
      <c r="J165" s="179">
        <f>ROUND(I165*H165,2)</f>
        <v>0</v>
      </c>
      <c r="K165" s="180"/>
      <c r="L165" s="39"/>
      <c r="M165" s="181" t="s">
        <v>1</v>
      </c>
      <c r="N165" s="182" t="s">
        <v>43</v>
      </c>
      <c r="O165" s="77"/>
      <c r="P165" s="183">
        <f>O165*H165</f>
        <v>0</v>
      </c>
      <c r="Q165" s="183">
        <v>0</v>
      </c>
      <c r="R165" s="183">
        <f>Q165*H165</f>
        <v>0</v>
      </c>
      <c r="S165" s="183">
        <v>0</v>
      </c>
      <c r="T165" s="184">
        <f>S165*H165</f>
        <v>0</v>
      </c>
      <c r="U165" s="38"/>
      <c r="V165" s="38"/>
      <c r="W165" s="38"/>
      <c r="X165" s="38"/>
      <c r="Y165" s="38"/>
      <c r="Z165" s="38"/>
      <c r="AA165" s="38"/>
      <c r="AB165" s="38"/>
      <c r="AC165" s="38"/>
      <c r="AD165" s="38"/>
      <c r="AE165" s="38"/>
      <c r="AR165" s="185" t="s">
        <v>149</v>
      </c>
      <c r="AT165" s="185" t="s">
        <v>133</v>
      </c>
      <c r="AU165" s="185" t="s">
        <v>86</v>
      </c>
      <c r="AY165" s="19" t="s">
        <v>130</v>
      </c>
      <c r="BE165" s="186">
        <f>IF(N165="základní",J165,0)</f>
        <v>0</v>
      </c>
      <c r="BF165" s="186">
        <f>IF(N165="snížená",J165,0)</f>
        <v>0</v>
      </c>
      <c r="BG165" s="186">
        <f>IF(N165="zákl. přenesená",J165,0)</f>
        <v>0</v>
      </c>
      <c r="BH165" s="186">
        <f>IF(N165="sníž. přenesená",J165,0)</f>
        <v>0</v>
      </c>
      <c r="BI165" s="186">
        <f>IF(N165="nulová",J165,0)</f>
        <v>0</v>
      </c>
      <c r="BJ165" s="19" t="s">
        <v>86</v>
      </c>
      <c r="BK165" s="186">
        <f>ROUND(I165*H165,2)</f>
        <v>0</v>
      </c>
      <c r="BL165" s="19" t="s">
        <v>149</v>
      </c>
      <c r="BM165" s="185" t="s">
        <v>1005</v>
      </c>
    </row>
    <row r="166" s="2" customFormat="1" ht="37.8" customHeight="1">
      <c r="A166" s="38"/>
      <c r="B166" s="172"/>
      <c r="C166" s="173" t="s">
        <v>392</v>
      </c>
      <c r="D166" s="173" t="s">
        <v>133</v>
      </c>
      <c r="E166" s="174" t="s">
        <v>1006</v>
      </c>
      <c r="F166" s="175" t="s">
        <v>1007</v>
      </c>
      <c r="G166" s="176" t="s">
        <v>170</v>
      </c>
      <c r="H166" s="192"/>
      <c r="I166" s="178"/>
      <c r="J166" s="179">
        <f>ROUND(I166*H166,2)</f>
        <v>0</v>
      </c>
      <c r="K166" s="180"/>
      <c r="L166" s="39"/>
      <c r="M166" s="181" t="s">
        <v>1</v>
      </c>
      <c r="N166" s="182" t="s">
        <v>43</v>
      </c>
      <c r="O166" s="77"/>
      <c r="P166" s="183">
        <f>O166*H166</f>
        <v>0</v>
      </c>
      <c r="Q166" s="183">
        <v>0</v>
      </c>
      <c r="R166" s="183">
        <f>Q166*H166</f>
        <v>0</v>
      </c>
      <c r="S166" s="183">
        <v>0</v>
      </c>
      <c r="T166" s="184">
        <f>S166*H166</f>
        <v>0</v>
      </c>
      <c r="U166" s="38"/>
      <c r="V166" s="38"/>
      <c r="W166" s="38"/>
      <c r="X166" s="38"/>
      <c r="Y166" s="38"/>
      <c r="Z166" s="38"/>
      <c r="AA166" s="38"/>
      <c r="AB166" s="38"/>
      <c r="AC166" s="38"/>
      <c r="AD166" s="38"/>
      <c r="AE166" s="38"/>
      <c r="AR166" s="185" t="s">
        <v>149</v>
      </c>
      <c r="AT166" s="185" t="s">
        <v>133</v>
      </c>
      <c r="AU166" s="185" t="s">
        <v>86</v>
      </c>
      <c r="AY166" s="19" t="s">
        <v>130</v>
      </c>
      <c r="BE166" s="186">
        <f>IF(N166="základní",J166,0)</f>
        <v>0</v>
      </c>
      <c r="BF166" s="186">
        <f>IF(N166="snížená",J166,0)</f>
        <v>0</v>
      </c>
      <c r="BG166" s="186">
        <f>IF(N166="zákl. přenesená",J166,0)</f>
        <v>0</v>
      </c>
      <c r="BH166" s="186">
        <f>IF(N166="sníž. přenesená",J166,0)</f>
        <v>0</v>
      </c>
      <c r="BI166" s="186">
        <f>IF(N166="nulová",J166,0)</f>
        <v>0</v>
      </c>
      <c r="BJ166" s="19" t="s">
        <v>86</v>
      </c>
      <c r="BK166" s="186">
        <f>ROUND(I166*H166,2)</f>
        <v>0</v>
      </c>
      <c r="BL166" s="19" t="s">
        <v>149</v>
      </c>
      <c r="BM166" s="185" t="s">
        <v>1008</v>
      </c>
    </row>
    <row r="167" s="2" customFormat="1" ht="55.5" customHeight="1">
      <c r="A167" s="38"/>
      <c r="B167" s="172"/>
      <c r="C167" s="173" t="s">
        <v>7</v>
      </c>
      <c r="D167" s="173" t="s">
        <v>133</v>
      </c>
      <c r="E167" s="174" t="s">
        <v>1009</v>
      </c>
      <c r="F167" s="175" t="s">
        <v>1010</v>
      </c>
      <c r="G167" s="176" t="s">
        <v>170</v>
      </c>
      <c r="H167" s="192"/>
      <c r="I167" s="178"/>
      <c r="J167" s="179">
        <f>ROUND(I167*H167,2)</f>
        <v>0</v>
      </c>
      <c r="K167" s="180"/>
      <c r="L167" s="39"/>
      <c r="M167" s="181" t="s">
        <v>1</v>
      </c>
      <c r="N167" s="182" t="s">
        <v>43</v>
      </c>
      <c r="O167" s="77"/>
      <c r="P167" s="183">
        <f>O167*H167</f>
        <v>0</v>
      </c>
      <c r="Q167" s="183">
        <v>0</v>
      </c>
      <c r="R167" s="183">
        <f>Q167*H167</f>
        <v>0</v>
      </c>
      <c r="S167" s="183">
        <v>0</v>
      </c>
      <c r="T167" s="184">
        <f>S167*H167</f>
        <v>0</v>
      </c>
      <c r="U167" s="38"/>
      <c r="V167" s="38"/>
      <c r="W167" s="38"/>
      <c r="X167" s="38"/>
      <c r="Y167" s="38"/>
      <c r="Z167" s="38"/>
      <c r="AA167" s="38"/>
      <c r="AB167" s="38"/>
      <c r="AC167" s="38"/>
      <c r="AD167" s="38"/>
      <c r="AE167" s="38"/>
      <c r="AR167" s="185" t="s">
        <v>149</v>
      </c>
      <c r="AT167" s="185" t="s">
        <v>133</v>
      </c>
      <c r="AU167" s="185" t="s">
        <v>86</v>
      </c>
      <c r="AY167" s="19" t="s">
        <v>130</v>
      </c>
      <c r="BE167" s="186">
        <f>IF(N167="základní",J167,0)</f>
        <v>0</v>
      </c>
      <c r="BF167" s="186">
        <f>IF(N167="snížená",J167,0)</f>
        <v>0</v>
      </c>
      <c r="BG167" s="186">
        <f>IF(N167="zákl. přenesená",J167,0)</f>
        <v>0</v>
      </c>
      <c r="BH167" s="186">
        <f>IF(N167="sníž. přenesená",J167,0)</f>
        <v>0</v>
      </c>
      <c r="BI167" s="186">
        <f>IF(N167="nulová",J167,0)</f>
        <v>0</v>
      </c>
      <c r="BJ167" s="19" t="s">
        <v>86</v>
      </c>
      <c r="BK167" s="186">
        <f>ROUND(I167*H167,2)</f>
        <v>0</v>
      </c>
      <c r="BL167" s="19" t="s">
        <v>149</v>
      </c>
      <c r="BM167" s="185" t="s">
        <v>1011</v>
      </c>
    </row>
    <row r="168" s="2" customFormat="1" ht="66.75" customHeight="1">
      <c r="A168" s="38"/>
      <c r="B168" s="172"/>
      <c r="C168" s="173" t="s">
        <v>406</v>
      </c>
      <c r="D168" s="173" t="s">
        <v>133</v>
      </c>
      <c r="E168" s="174" t="s">
        <v>1012</v>
      </c>
      <c r="F168" s="175" t="s">
        <v>1013</v>
      </c>
      <c r="G168" s="176" t="s">
        <v>860</v>
      </c>
      <c r="H168" s="177">
        <v>1</v>
      </c>
      <c r="I168" s="178"/>
      <c r="J168" s="179">
        <f>ROUND(I168*H168,2)</f>
        <v>0</v>
      </c>
      <c r="K168" s="180"/>
      <c r="L168" s="39"/>
      <c r="M168" s="181" t="s">
        <v>1</v>
      </c>
      <c r="N168" s="182" t="s">
        <v>43</v>
      </c>
      <c r="O168" s="77"/>
      <c r="P168" s="183">
        <f>O168*H168</f>
        <v>0</v>
      </c>
      <c r="Q168" s="183">
        <v>0</v>
      </c>
      <c r="R168" s="183">
        <f>Q168*H168</f>
        <v>0</v>
      </c>
      <c r="S168" s="183">
        <v>0</v>
      </c>
      <c r="T168" s="184">
        <f>S168*H168</f>
        <v>0</v>
      </c>
      <c r="U168" s="38"/>
      <c r="V168" s="38"/>
      <c r="W168" s="38"/>
      <c r="X168" s="38"/>
      <c r="Y168" s="38"/>
      <c r="Z168" s="38"/>
      <c r="AA168" s="38"/>
      <c r="AB168" s="38"/>
      <c r="AC168" s="38"/>
      <c r="AD168" s="38"/>
      <c r="AE168" s="38"/>
      <c r="AR168" s="185" t="s">
        <v>149</v>
      </c>
      <c r="AT168" s="185" t="s">
        <v>133</v>
      </c>
      <c r="AU168" s="185" t="s">
        <v>86</v>
      </c>
      <c r="AY168" s="19" t="s">
        <v>130</v>
      </c>
      <c r="BE168" s="186">
        <f>IF(N168="základní",J168,0)</f>
        <v>0</v>
      </c>
      <c r="BF168" s="186">
        <f>IF(N168="snížená",J168,0)</f>
        <v>0</v>
      </c>
      <c r="BG168" s="186">
        <f>IF(N168="zákl. přenesená",J168,0)</f>
        <v>0</v>
      </c>
      <c r="BH168" s="186">
        <f>IF(N168="sníž. přenesená",J168,0)</f>
        <v>0</v>
      </c>
      <c r="BI168" s="186">
        <f>IF(N168="nulová",J168,0)</f>
        <v>0</v>
      </c>
      <c r="BJ168" s="19" t="s">
        <v>86</v>
      </c>
      <c r="BK168" s="186">
        <f>ROUND(I168*H168,2)</f>
        <v>0</v>
      </c>
      <c r="BL168" s="19" t="s">
        <v>149</v>
      </c>
      <c r="BM168" s="185" t="s">
        <v>1014</v>
      </c>
    </row>
    <row r="169" s="2" customFormat="1" ht="49.05" customHeight="1">
      <c r="A169" s="38"/>
      <c r="B169" s="172"/>
      <c r="C169" s="173" t="s">
        <v>414</v>
      </c>
      <c r="D169" s="173" t="s">
        <v>133</v>
      </c>
      <c r="E169" s="174" t="s">
        <v>1015</v>
      </c>
      <c r="F169" s="175" t="s">
        <v>1016</v>
      </c>
      <c r="G169" s="176" t="s">
        <v>860</v>
      </c>
      <c r="H169" s="177">
        <v>1</v>
      </c>
      <c r="I169" s="178"/>
      <c r="J169" s="179">
        <f>ROUND(I169*H169,2)</f>
        <v>0</v>
      </c>
      <c r="K169" s="180"/>
      <c r="L169" s="39"/>
      <c r="M169" s="181" t="s">
        <v>1</v>
      </c>
      <c r="N169" s="182" t="s">
        <v>43</v>
      </c>
      <c r="O169" s="77"/>
      <c r="P169" s="183">
        <f>O169*H169</f>
        <v>0</v>
      </c>
      <c r="Q169" s="183">
        <v>0</v>
      </c>
      <c r="R169" s="183">
        <f>Q169*H169</f>
        <v>0</v>
      </c>
      <c r="S169" s="183">
        <v>0</v>
      </c>
      <c r="T169" s="184">
        <f>S169*H169</f>
        <v>0</v>
      </c>
      <c r="U169" s="38"/>
      <c r="V169" s="38"/>
      <c r="W169" s="38"/>
      <c r="X169" s="38"/>
      <c r="Y169" s="38"/>
      <c r="Z169" s="38"/>
      <c r="AA169" s="38"/>
      <c r="AB169" s="38"/>
      <c r="AC169" s="38"/>
      <c r="AD169" s="38"/>
      <c r="AE169" s="38"/>
      <c r="AR169" s="185" t="s">
        <v>149</v>
      </c>
      <c r="AT169" s="185" t="s">
        <v>133</v>
      </c>
      <c r="AU169" s="185" t="s">
        <v>86</v>
      </c>
      <c r="AY169" s="19" t="s">
        <v>130</v>
      </c>
      <c r="BE169" s="186">
        <f>IF(N169="základní",J169,0)</f>
        <v>0</v>
      </c>
      <c r="BF169" s="186">
        <f>IF(N169="snížená",J169,0)</f>
        <v>0</v>
      </c>
      <c r="BG169" s="186">
        <f>IF(N169="zákl. přenesená",J169,0)</f>
        <v>0</v>
      </c>
      <c r="BH169" s="186">
        <f>IF(N169="sníž. přenesená",J169,0)</f>
        <v>0</v>
      </c>
      <c r="BI169" s="186">
        <f>IF(N169="nulová",J169,0)</f>
        <v>0</v>
      </c>
      <c r="BJ169" s="19" t="s">
        <v>86</v>
      </c>
      <c r="BK169" s="186">
        <f>ROUND(I169*H169,2)</f>
        <v>0</v>
      </c>
      <c r="BL169" s="19" t="s">
        <v>149</v>
      </c>
      <c r="BM169" s="185" t="s">
        <v>1017</v>
      </c>
    </row>
    <row r="170" s="2" customFormat="1" ht="44.25" customHeight="1">
      <c r="A170" s="38"/>
      <c r="B170" s="172"/>
      <c r="C170" s="173" t="s">
        <v>419</v>
      </c>
      <c r="D170" s="173" t="s">
        <v>133</v>
      </c>
      <c r="E170" s="174" t="s">
        <v>1018</v>
      </c>
      <c r="F170" s="175" t="s">
        <v>1019</v>
      </c>
      <c r="G170" s="176" t="s">
        <v>860</v>
      </c>
      <c r="H170" s="177">
        <v>1</v>
      </c>
      <c r="I170" s="178"/>
      <c r="J170" s="179">
        <f>ROUND(I170*H170,2)</f>
        <v>0</v>
      </c>
      <c r="K170" s="180"/>
      <c r="L170" s="39"/>
      <c r="M170" s="181" t="s">
        <v>1</v>
      </c>
      <c r="N170" s="182" t="s">
        <v>43</v>
      </c>
      <c r="O170" s="77"/>
      <c r="P170" s="183">
        <f>O170*H170</f>
        <v>0</v>
      </c>
      <c r="Q170" s="183">
        <v>0</v>
      </c>
      <c r="R170" s="183">
        <f>Q170*H170</f>
        <v>0</v>
      </c>
      <c r="S170" s="183">
        <v>0</v>
      </c>
      <c r="T170" s="184">
        <f>S170*H170</f>
        <v>0</v>
      </c>
      <c r="U170" s="38"/>
      <c r="V170" s="38"/>
      <c r="W170" s="38"/>
      <c r="X170" s="38"/>
      <c r="Y170" s="38"/>
      <c r="Z170" s="38"/>
      <c r="AA170" s="38"/>
      <c r="AB170" s="38"/>
      <c r="AC170" s="38"/>
      <c r="AD170" s="38"/>
      <c r="AE170" s="38"/>
      <c r="AR170" s="185" t="s">
        <v>149</v>
      </c>
      <c r="AT170" s="185" t="s">
        <v>133</v>
      </c>
      <c r="AU170" s="185" t="s">
        <v>86</v>
      </c>
      <c r="AY170" s="19" t="s">
        <v>130</v>
      </c>
      <c r="BE170" s="186">
        <f>IF(N170="základní",J170,0)</f>
        <v>0</v>
      </c>
      <c r="BF170" s="186">
        <f>IF(N170="snížená",J170,0)</f>
        <v>0</v>
      </c>
      <c r="BG170" s="186">
        <f>IF(N170="zákl. přenesená",J170,0)</f>
        <v>0</v>
      </c>
      <c r="BH170" s="186">
        <f>IF(N170="sníž. přenesená",J170,0)</f>
        <v>0</v>
      </c>
      <c r="BI170" s="186">
        <f>IF(N170="nulová",J170,0)</f>
        <v>0</v>
      </c>
      <c r="BJ170" s="19" t="s">
        <v>86</v>
      </c>
      <c r="BK170" s="186">
        <f>ROUND(I170*H170,2)</f>
        <v>0</v>
      </c>
      <c r="BL170" s="19" t="s">
        <v>149</v>
      </c>
      <c r="BM170" s="185" t="s">
        <v>1020</v>
      </c>
    </row>
    <row r="171" s="2" customFormat="1" ht="16.5" customHeight="1">
      <c r="A171" s="38"/>
      <c r="B171" s="172"/>
      <c r="C171" s="173" t="s">
        <v>426</v>
      </c>
      <c r="D171" s="173" t="s">
        <v>133</v>
      </c>
      <c r="E171" s="174" t="s">
        <v>1021</v>
      </c>
      <c r="F171" s="175" t="s">
        <v>1022</v>
      </c>
      <c r="G171" s="176" t="s">
        <v>860</v>
      </c>
      <c r="H171" s="177">
        <v>1</v>
      </c>
      <c r="I171" s="178"/>
      <c r="J171" s="179">
        <f>ROUND(I171*H171,2)</f>
        <v>0</v>
      </c>
      <c r="K171" s="180"/>
      <c r="L171" s="39"/>
      <c r="M171" s="181" t="s">
        <v>1</v>
      </c>
      <c r="N171" s="182" t="s">
        <v>43</v>
      </c>
      <c r="O171" s="77"/>
      <c r="P171" s="183">
        <f>O171*H171</f>
        <v>0</v>
      </c>
      <c r="Q171" s="183">
        <v>0</v>
      </c>
      <c r="R171" s="183">
        <f>Q171*H171</f>
        <v>0</v>
      </c>
      <c r="S171" s="183">
        <v>0</v>
      </c>
      <c r="T171" s="184">
        <f>S171*H171</f>
        <v>0</v>
      </c>
      <c r="U171" s="38"/>
      <c r="V171" s="38"/>
      <c r="W171" s="38"/>
      <c r="X171" s="38"/>
      <c r="Y171" s="38"/>
      <c r="Z171" s="38"/>
      <c r="AA171" s="38"/>
      <c r="AB171" s="38"/>
      <c r="AC171" s="38"/>
      <c r="AD171" s="38"/>
      <c r="AE171" s="38"/>
      <c r="AR171" s="185" t="s">
        <v>149</v>
      </c>
      <c r="AT171" s="185" t="s">
        <v>133</v>
      </c>
      <c r="AU171" s="185" t="s">
        <v>86</v>
      </c>
      <c r="AY171" s="19" t="s">
        <v>130</v>
      </c>
      <c r="BE171" s="186">
        <f>IF(N171="základní",J171,0)</f>
        <v>0</v>
      </c>
      <c r="BF171" s="186">
        <f>IF(N171="snížená",J171,0)</f>
        <v>0</v>
      </c>
      <c r="BG171" s="186">
        <f>IF(N171="zákl. přenesená",J171,0)</f>
        <v>0</v>
      </c>
      <c r="BH171" s="186">
        <f>IF(N171="sníž. přenesená",J171,0)</f>
        <v>0</v>
      </c>
      <c r="BI171" s="186">
        <f>IF(N171="nulová",J171,0)</f>
        <v>0</v>
      </c>
      <c r="BJ171" s="19" t="s">
        <v>86</v>
      </c>
      <c r="BK171" s="186">
        <f>ROUND(I171*H171,2)</f>
        <v>0</v>
      </c>
      <c r="BL171" s="19" t="s">
        <v>149</v>
      </c>
      <c r="BM171" s="185" t="s">
        <v>1023</v>
      </c>
    </row>
    <row r="172" s="2" customFormat="1" ht="24.15" customHeight="1">
      <c r="A172" s="38"/>
      <c r="B172" s="172"/>
      <c r="C172" s="173" t="s">
        <v>431</v>
      </c>
      <c r="D172" s="173" t="s">
        <v>133</v>
      </c>
      <c r="E172" s="174" t="s">
        <v>1024</v>
      </c>
      <c r="F172" s="175" t="s">
        <v>1025</v>
      </c>
      <c r="G172" s="176" t="s">
        <v>170</v>
      </c>
      <c r="H172" s="192"/>
      <c r="I172" s="178"/>
      <c r="J172" s="179">
        <f>ROUND(I172*H172,2)</f>
        <v>0</v>
      </c>
      <c r="K172" s="180"/>
      <c r="L172" s="39"/>
      <c r="M172" s="181" t="s">
        <v>1</v>
      </c>
      <c r="N172" s="182" t="s">
        <v>43</v>
      </c>
      <c r="O172" s="77"/>
      <c r="P172" s="183">
        <f>O172*H172</f>
        <v>0</v>
      </c>
      <c r="Q172" s="183">
        <v>0</v>
      </c>
      <c r="R172" s="183">
        <f>Q172*H172</f>
        <v>0</v>
      </c>
      <c r="S172" s="183">
        <v>0</v>
      </c>
      <c r="T172" s="184">
        <f>S172*H172</f>
        <v>0</v>
      </c>
      <c r="U172" s="38"/>
      <c r="V172" s="38"/>
      <c r="W172" s="38"/>
      <c r="X172" s="38"/>
      <c r="Y172" s="38"/>
      <c r="Z172" s="38"/>
      <c r="AA172" s="38"/>
      <c r="AB172" s="38"/>
      <c r="AC172" s="38"/>
      <c r="AD172" s="38"/>
      <c r="AE172" s="38"/>
      <c r="AR172" s="185" t="s">
        <v>149</v>
      </c>
      <c r="AT172" s="185" t="s">
        <v>133</v>
      </c>
      <c r="AU172" s="185" t="s">
        <v>86</v>
      </c>
      <c r="AY172" s="19" t="s">
        <v>130</v>
      </c>
      <c r="BE172" s="186">
        <f>IF(N172="základní",J172,0)</f>
        <v>0</v>
      </c>
      <c r="BF172" s="186">
        <f>IF(N172="snížená",J172,0)</f>
        <v>0</v>
      </c>
      <c r="BG172" s="186">
        <f>IF(N172="zákl. přenesená",J172,0)</f>
        <v>0</v>
      </c>
      <c r="BH172" s="186">
        <f>IF(N172="sníž. přenesená",J172,0)</f>
        <v>0</v>
      </c>
      <c r="BI172" s="186">
        <f>IF(N172="nulová",J172,0)</f>
        <v>0</v>
      </c>
      <c r="BJ172" s="19" t="s">
        <v>86</v>
      </c>
      <c r="BK172" s="186">
        <f>ROUND(I172*H172,2)</f>
        <v>0</v>
      </c>
      <c r="BL172" s="19" t="s">
        <v>149</v>
      </c>
      <c r="BM172" s="185" t="s">
        <v>1026</v>
      </c>
    </row>
    <row r="173" s="12" customFormat="1" ht="25.92" customHeight="1">
      <c r="A173" s="12"/>
      <c r="B173" s="159"/>
      <c r="C173" s="12"/>
      <c r="D173" s="160" t="s">
        <v>77</v>
      </c>
      <c r="E173" s="161" t="s">
        <v>196</v>
      </c>
      <c r="F173" s="161" t="s">
        <v>196</v>
      </c>
      <c r="G173" s="12"/>
      <c r="H173" s="12"/>
      <c r="I173" s="162"/>
      <c r="J173" s="163">
        <f>BK173</f>
        <v>0</v>
      </c>
      <c r="K173" s="12"/>
      <c r="L173" s="159"/>
      <c r="M173" s="164"/>
      <c r="N173" s="165"/>
      <c r="O173" s="165"/>
      <c r="P173" s="166">
        <f>P174</f>
        <v>0</v>
      </c>
      <c r="Q173" s="165"/>
      <c r="R173" s="166">
        <f>R174</f>
        <v>0</v>
      </c>
      <c r="S173" s="165"/>
      <c r="T173" s="167">
        <f>T174</f>
        <v>0</v>
      </c>
      <c r="U173" s="12"/>
      <c r="V173" s="12"/>
      <c r="W173" s="12"/>
      <c r="X173" s="12"/>
      <c r="Y173" s="12"/>
      <c r="Z173" s="12"/>
      <c r="AA173" s="12"/>
      <c r="AB173" s="12"/>
      <c r="AC173" s="12"/>
      <c r="AD173" s="12"/>
      <c r="AE173" s="12"/>
      <c r="AR173" s="160" t="s">
        <v>86</v>
      </c>
      <c r="AT173" s="168" t="s">
        <v>77</v>
      </c>
      <c r="AU173" s="168" t="s">
        <v>78</v>
      </c>
      <c r="AY173" s="160" t="s">
        <v>130</v>
      </c>
      <c r="BK173" s="169">
        <f>BK174</f>
        <v>0</v>
      </c>
    </row>
    <row r="174" s="12" customFormat="1" ht="22.8" customHeight="1">
      <c r="A174" s="12"/>
      <c r="B174" s="159"/>
      <c r="C174" s="12"/>
      <c r="D174" s="160" t="s">
        <v>77</v>
      </c>
      <c r="E174" s="170" t="s">
        <v>1027</v>
      </c>
      <c r="F174" s="170" t="s">
        <v>1028</v>
      </c>
      <c r="G174" s="12"/>
      <c r="H174" s="12"/>
      <c r="I174" s="162"/>
      <c r="J174" s="171">
        <f>BK174</f>
        <v>0</v>
      </c>
      <c r="K174" s="12"/>
      <c r="L174" s="159"/>
      <c r="M174" s="164"/>
      <c r="N174" s="165"/>
      <c r="O174" s="165"/>
      <c r="P174" s="166">
        <f>SUM(P175:P178)</f>
        <v>0</v>
      </c>
      <c r="Q174" s="165"/>
      <c r="R174" s="166">
        <f>SUM(R175:R178)</f>
        <v>0</v>
      </c>
      <c r="S174" s="165"/>
      <c r="T174" s="167">
        <f>SUM(T175:T178)</f>
        <v>0</v>
      </c>
      <c r="U174" s="12"/>
      <c r="V174" s="12"/>
      <c r="W174" s="12"/>
      <c r="X174" s="12"/>
      <c r="Y174" s="12"/>
      <c r="Z174" s="12"/>
      <c r="AA174" s="12"/>
      <c r="AB174" s="12"/>
      <c r="AC174" s="12"/>
      <c r="AD174" s="12"/>
      <c r="AE174" s="12"/>
      <c r="AR174" s="160" t="s">
        <v>86</v>
      </c>
      <c r="AT174" s="168" t="s">
        <v>77</v>
      </c>
      <c r="AU174" s="168" t="s">
        <v>86</v>
      </c>
      <c r="AY174" s="160" t="s">
        <v>130</v>
      </c>
      <c r="BK174" s="169">
        <f>SUM(BK175:BK178)</f>
        <v>0</v>
      </c>
    </row>
    <row r="175" s="2" customFormat="1" ht="16.5" customHeight="1">
      <c r="A175" s="38"/>
      <c r="B175" s="172"/>
      <c r="C175" s="173" t="s">
        <v>439</v>
      </c>
      <c r="D175" s="173" t="s">
        <v>133</v>
      </c>
      <c r="E175" s="174" t="s">
        <v>1029</v>
      </c>
      <c r="F175" s="175" t="s">
        <v>1030</v>
      </c>
      <c r="G175" s="176" t="s">
        <v>170</v>
      </c>
      <c r="H175" s="192"/>
      <c r="I175" s="178"/>
      <c r="J175" s="179">
        <f>ROUND(I175*H175,2)</f>
        <v>0</v>
      </c>
      <c r="K175" s="180"/>
      <c r="L175" s="39"/>
      <c r="M175" s="181" t="s">
        <v>1</v>
      </c>
      <c r="N175" s="182" t="s">
        <v>43</v>
      </c>
      <c r="O175" s="77"/>
      <c r="P175" s="183">
        <f>O175*H175</f>
        <v>0</v>
      </c>
      <c r="Q175" s="183">
        <v>0</v>
      </c>
      <c r="R175" s="183">
        <f>Q175*H175</f>
        <v>0</v>
      </c>
      <c r="S175" s="183">
        <v>0</v>
      </c>
      <c r="T175" s="184">
        <f>S175*H175</f>
        <v>0</v>
      </c>
      <c r="U175" s="38"/>
      <c r="V175" s="38"/>
      <c r="W175" s="38"/>
      <c r="X175" s="38"/>
      <c r="Y175" s="38"/>
      <c r="Z175" s="38"/>
      <c r="AA175" s="38"/>
      <c r="AB175" s="38"/>
      <c r="AC175" s="38"/>
      <c r="AD175" s="38"/>
      <c r="AE175" s="38"/>
      <c r="AR175" s="185" t="s">
        <v>149</v>
      </c>
      <c r="AT175" s="185" t="s">
        <v>133</v>
      </c>
      <c r="AU175" s="185" t="s">
        <v>88</v>
      </c>
      <c r="AY175" s="19" t="s">
        <v>130</v>
      </c>
      <c r="BE175" s="186">
        <f>IF(N175="základní",J175,0)</f>
        <v>0</v>
      </c>
      <c r="BF175" s="186">
        <f>IF(N175="snížená",J175,0)</f>
        <v>0</v>
      </c>
      <c r="BG175" s="186">
        <f>IF(N175="zákl. přenesená",J175,0)</f>
        <v>0</v>
      </c>
      <c r="BH175" s="186">
        <f>IF(N175="sníž. přenesená",J175,0)</f>
        <v>0</v>
      </c>
      <c r="BI175" s="186">
        <f>IF(N175="nulová",J175,0)</f>
        <v>0</v>
      </c>
      <c r="BJ175" s="19" t="s">
        <v>86</v>
      </c>
      <c r="BK175" s="186">
        <f>ROUND(I175*H175,2)</f>
        <v>0</v>
      </c>
      <c r="BL175" s="19" t="s">
        <v>149</v>
      </c>
      <c r="BM175" s="185" t="s">
        <v>1031</v>
      </c>
    </row>
    <row r="176" s="2" customFormat="1" ht="16.5" customHeight="1">
      <c r="A176" s="38"/>
      <c r="B176" s="172"/>
      <c r="C176" s="173" t="s">
        <v>451</v>
      </c>
      <c r="D176" s="173" t="s">
        <v>133</v>
      </c>
      <c r="E176" s="174" t="s">
        <v>1032</v>
      </c>
      <c r="F176" s="175" t="s">
        <v>1033</v>
      </c>
      <c r="G176" s="176" t="s">
        <v>170</v>
      </c>
      <c r="H176" s="192"/>
      <c r="I176" s="178"/>
      <c r="J176" s="179">
        <f>ROUND(I176*H176,2)</f>
        <v>0</v>
      </c>
      <c r="K176" s="180"/>
      <c r="L176" s="39"/>
      <c r="M176" s="181" t="s">
        <v>1</v>
      </c>
      <c r="N176" s="182" t="s">
        <v>43</v>
      </c>
      <c r="O176" s="77"/>
      <c r="P176" s="183">
        <f>O176*H176</f>
        <v>0</v>
      </c>
      <c r="Q176" s="183">
        <v>0</v>
      </c>
      <c r="R176" s="183">
        <f>Q176*H176</f>
        <v>0</v>
      </c>
      <c r="S176" s="183">
        <v>0</v>
      </c>
      <c r="T176" s="184">
        <f>S176*H176</f>
        <v>0</v>
      </c>
      <c r="U176" s="38"/>
      <c r="V176" s="38"/>
      <c r="W176" s="38"/>
      <c r="X176" s="38"/>
      <c r="Y176" s="38"/>
      <c r="Z176" s="38"/>
      <c r="AA176" s="38"/>
      <c r="AB176" s="38"/>
      <c r="AC176" s="38"/>
      <c r="AD176" s="38"/>
      <c r="AE176" s="38"/>
      <c r="AR176" s="185" t="s">
        <v>149</v>
      </c>
      <c r="AT176" s="185" t="s">
        <v>133</v>
      </c>
      <c r="AU176" s="185" t="s">
        <v>88</v>
      </c>
      <c r="AY176" s="19" t="s">
        <v>130</v>
      </c>
      <c r="BE176" s="186">
        <f>IF(N176="základní",J176,0)</f>
        <v>0</v>
      </c>
      <c r="BF176" s="186">
        <f>IF(N176="snížená",J176,0)</f>
        <v>0</v>
      </c>
      <c r="BG176" s="186">
        <f>IF(N176="zákl. přenesená",J176,0)</f>
        <v>0</v>
      </c>
      <c r="BH176" s="186">
        <f>IF(N176="sníž. přenesená",J176,0)</f>
        <v>0</v>
      </c>
      <c r="BI176" s="186">
        <f>IF(N176="nulová",J176,0)</f>
        <v>0</v>
      </c>
      <c r="BJ176" s="19" t="s">
        <v>86</v>
      </c>
      <c r="BK176" s="186">
        <f>ROUND(I176*H176,2)</f>
        <v>0</v>
      </c>
      <c r="BL176" s="19" t="s">
        <v>149</v>
      </c>
      <c r="BM176" s="185" t="s">
        <v>1034</v>
      </c>
    </row>
    <row r="177" s="2" customFormat="1" ht="16.5" customHeight="1">
      <c r="A177" s="38"/>
      <c r="B177" s="172"/>
      <c r="C177" s="173" t="s">
        <v>462</v>
      </c>
      <c r="D177" s="173" t="s">
        <v>133</v>
      </c>
      <c r="E177" s="174" t="s">
        <v>1035</v>
      </c>
      <c r="F177" s="175" t="s">
        <v>1036</v>
      </c>
      <c r="G177" s="176" t="s">
        <v>170</v>
      </c>
      <c r="H177" s="192"/>
      <c r="I177" s="178"/>
      <c r="J177" s="179">
        <f>ROUND(I177*H177,2)</f>
        <v>0</v>
      </c>
      <c r="K177" s="180"/>
      <c r="L177" s="39"/>
      <c r="M177" s="181" t="s">
        <v>1</v>
      </c>
      <c r="N177" s="182" t="s">
        <v>43</v>
      </c>
      <c r="O177" s="77"/>
      <c r="P177" s="183">
        <f>O177*H177</f>
        <v>0</v>
      </c>
      <c r="Q177" s="183">
        <v>0</v>
      </c>
      <c r="R177" s="183">
        <f>Q177*H177</f>
        <v>0</v>
      </c>
      <c r="S177" s="183">
        <v>0</v>
      </c>
      <c r="T177" s="184">
        <f>S177*H177</f>
        <v>0</v>
      </c>
      <c r="U177" s="38"/>
      <c r="V177" s="38"/>
      <c r="W177" s="38"/>
      <c r="X177" s="38"/>
      <c r="Y177" s="38"/>
      <c r="Z177" s="38"/>
      <c r="AA177" s="38"/>
      <c r="AB177" s="38"/>
      <c r="AC177" s="38"/>
      <c r="AD177" s="38"/>
      <c r="AE177" s="38"/>
      <c r="AR177" s="185" t="s">
        <v>149</v>
      </c>
      <c r="AT177" s="185" t="s">
        <v>133</v>
      </c>
      <c r="AU177" s="185" t="s">
        <v>88</v>
      </c>
      <c r="AY177" s="19" t="s">
        <v>130</v>
      </c>
      <c r="BE177" s="186">
        <f>IF(N177="základní",J177,0)</f>
        <v>0</v>
      </c>
      <c r="BF177" s="186">
        <f>IF(N177="snížená",J177,0)</f>
        <v>0</v>
      </c>
      <c r="BG177" s="186">
        <f>IF(N177="zákl. přenesená",J177,0)</f>
        <v>0</v>
      </c>
      <c r="BH177" s="186">
        <f>IF(N177="sníž. přenesená",J177,0)</f>
        <v>0</v>
      </c>
      <c r="BI177" s="186">
        <f>IF(N177="nulová",J177,0)</f>
        <v>0</v>
      </c>
      <c r="BJ177" s="19" t="s">
        <v>86</v>
      </c>
      <c r="BK177" s="186">
        <f>ROUND(I177*H177,2)</f>
        <v>0</v>
      </c>
      <c r="BL177" s="19" t="s">
        <v>149</v>
      </c>
      <c r="BM177" s="185" t="s">
        <v>1037</v>
      </c>
    </row>
    <row r="178" s="2" customFormat="1" ht="16.5" customHeight="1">
      <c r="A178" s="38"/>
      <c r="B178" s="172"/>
      <c r="C178" s="173" t="s">
        <v>466</v>
      </c>
      <c r="D178" s="173" t="s">
        <v>133</v>
      </c>
      <c r="E178" s="174" t="s">
        <v>1038</v>
      </c>
      <c r="F178" s="175" t="s">
        <v>1039</v>
      </c>
      <c r="G178" s="176" t="s">
        <v>170</v>
      </c>
      <c r="H178" s="192"/>
      <c r="I178" s="178"/>
      <c r="J178" s="179">
        <f>ROUND(I178*H178,2)</f>
        <v>0</v>
      </c>
      <c r="K178" s="180"/>
      <c r="L178" s="39"/>
      <c r="M178" s="193" t="s">
        <v>1</v>
      </c>
      <c r="N178" s="194" t="s">
        <v>43</v>
      </c>
      <c r="O178" s="195"/>
      <c r="P178" s="196">
        <f>O178*H178</f>
        <v>0</v>
      </c>
      <c r="Q178" s="196">
        <v>0</v>
      </c>
      <c r="R178" s="196">
        <f>Q178*H178</f>
        <v>0</v>
      </c>
      <c r="S178" s="196">
        <v>0</v>
      </c>
      <c r="T178" s="197">
        <f>S178*H178</f>
        <v>0</v>
      </c>
      <c r="U178" s="38"/>
      <c r="V178" s="38"/>
      <c r="W178" s="38"/>
      <c r="X178" s="38"/>
      <c r="Y178" s="38"/>
      <c r="Z178" s="38"/>
      <c r="AA178" s="38"/>
      <c r="AB178" s="38"/>
      <c r="AC178" s="38"/>
      <c r="AD178" s="38"/>
      <c r="AE178" s="38"/>
      <c r="AR178" s="185" t="s">
        <v>149</v>
      </c>
      <c r="AT178" s="185" t="s">
        <v>133</v>
      </c>
      <c r="AU178" s="185" t="s">
        <v>88</v>
      </c>
      <c r="AY178" s="19" t="s">
        <v>130</v>
      </c>
      <c r="BE178" s="186">
        <f>IF(N178="základní",J178,0)</f>
        <v>0</v>
      </c>
      <c r="BF178" s="186">
        <f>IF(N178="snížená",J178,0)</f>
        <v>0</v>
      </c>
      <c r="BG178" s="186">
        <f>IF(N178="zákl. přenesená",J178,0)</f>
        <v>0</v>
      </c>
      <c r="BH178" s="186">
        <f>IF(N178="sníž. přenesená",J178,0)</f>
        <v>0</v>
      </c>
      <c r="BI178" s="186">
        <f>IF(N178="nulová",J178,0)</f>
        <v>0</v>
      </c>
      <c r="BJ178" s="19" t="s">
        <v>86</v>
      </c>
      <c r="BK178" s="186">
        <f>ROUND(I178*H178,2)</f>
        <v>0</v>
      </c>
      <c r="BL178" s="19" t="s">
        <v>149</v>
      </c>
      <c r="BM178" s="185" t="s">
        <v>1040</v>
      </c>
    </row>
    <row r="179" s="2" customFormat="1" ht="6.96" customHeight="1">
      <c r="A179" s="38"/>
      <c r="B179" s="60"/>
      <c r="C179" s="61"/>
      <c r="D179" s="61"/>
      <c r="E179" s="61"/>
      <c r="F179" s="61"/>
      <c r="G179" s="61"/>
      <c r="H179" s="61"/>
      <c r="I179" s="61"/>
      <c r="J179" s="61"/>
      <c r="K179" s="61"/>
      <c r="L179" s="39"/>
      <c r="M179" s="38"/>
      <c r="O179" s="38"/>
      <c r="P179" s="38"/>
      <c r="Q179" s="38"/>
      <c r="R179" s="38"/>
      <c r="S179" s="38"/>
      <c r="T179" s="38"/>
      <c r="U179" s="38"/>
      <c r="V179" s="38"/>
      <c r="W179" s="38"/>
      <c r="X179" s="38"/>
      <c r="Y179" s="38"/>
      <c r="Z179" s="38"/>
      <c r="AA179" s="38"/>
      <c r="AB179" s="38"/>
      <c r="AC179" s="38"/>
      <c r="AD179" s="38"/>
      <c r="AE179" s="38"/>
    </row>
  </sheetData>
  <autoFilter ref="C128:K178"/>
  <mergeCells count="9">
    <mergeCell ref="E7:H7"/>
    <mergeCell ref="E9:H9"/>
    <mergeCell ref="E18:H18"/>
    <mergeCell ref="E27:H27"/>
    <mergeCell ref="E85:H85"/>
    <mergeCell ref="E87:H8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100</v>
      </c>
    </row>
    <row r="3" s="1" customFormat="1" ht="6.96" customHeight="1">
      <c r="B3" s="20"/>
      <c r="C3" s="21"/>
      <c r="D3" s="21"/>
      <c r="E3" s="21"/>
      <c r="F3" s="21"/>
      <c r="G3" s="21"/>
      <c r="H3" s="21"/>
      <c r="I3" s="21"/>
      <c r="J3" s="21"/>
      <c r="K3" s="21"/>
      <c r="L3" s="22"/>
      <c r="AT3" s="19" t="s">
        <v>88</v>
      </c>
    </row>
    <row r="4" s="1" customFormat="1" ht="24.96" customHeight="1">
      <c r="B4" s="22"/>
      <c r="D4" s="23" t="s">
        <v>101</v>
      </c>
      <c r="L4" s="22"/>
      <c r="M4" s="120" t="s">
        <v>10</v>
      </c>
      <c r="AT4" s="19" t="s">
        <v>3</v>
      </c>
    </row>
    <row r="5" s="1" customFormat="1" ht="6.96" customHeight="1">
      <c r="B5" s="22"/>
      <c r="L5" s="22"/>
    </row>
    <row r="6" s="1" customFormat="1" ht="12" customHeight="1">
      <c r="B6" s="22"/>
      <c r="D6" s="32" t="s">
        <v>16</v>
      </c>
      <c r="L6" s="22"/>
    </row>
    <row r="7" s="1" customFormat="1" ht="26.25" customHeight="1">
      <c r="B7" s="22"/>
      <c r="E7" s="121" t="str">
        <f>'Rekapitulace stavby'!K6</f>
        <v>Zateplení fasády tělocvičny včetně návrhu VZT - ZŠ T.G.Masaryka v Praze 12</v>
      </c>
      <c r="F7" s="32"/>
      <c r="G7" s="32"/>
      <c r="H7" s="32"/>
      <c r="L7" s="22"/>
    </row>
    <row r="8" s="2" customFormat="1" ht="12" customHeight="1">
      <c r="A8" s="38"/>
      <c r="B8" s="39"/>
      <c r="C8" s="38"/>
      <c r="D8" s="32" t="s">
        <v>102</v>
      </c>
      <c r="E8" s="38"/>
      <c r="F8" s="38"/>
      <c r="G8" s="38"/>
      <c r="H8" s="38"/>
      <c r="I8" s="38"/>
      <c r="J8" s="38"/>
      <c r="K8" s="38"/>
      <c r="L8" s="55"/>
      <c r="S8" s="38"/>
      <c r="T8" s="38"/>
      <c r="U8" s="38"/>
      <c r="V8" s="38"/>
      <c r="W8" s="38"/>
      <c r="X8" s="38"/>
      <c r="Y8" s="38"/>
      <c r="Z8" s="38"/>
      <c r="AA8" s="38"/>
      <c r="AB8" s="38"/>
      <c r="AC8" s="38"/>
      <c r="AD8" s="38"/>
      <c r="AE8" s="38"/>
    </row>
    <row r="9" s="2" customFormat="1" ht="16.5" customHeight="1">
      <c r="A9" s="38"/>
      <c r="B9" s="39"/>
      <c r="C9" s="38"/>
      <c r="D9" s="38"/>
      <c r="E9" s="67" t="s">
        <v>1041</v>
      </c>
      <c r="F9" s="38"/>
      <c r="G9" s="38"/>
      <c r="H9" s="38"/>
      <c r="I9" s="38"/>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32"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32" t="s">
        <v>22</v>
      </c>
      <c r="J12" s="69" t="str">
        <f>'Rekapitulace stavby'!AN8</f>
        <v>30. 1. 2024</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32" t="s">
        <v>25</v>
      </c>
      <c r="J14" s="27" t="s">
        <v>1</v>
      </c>
      <c r="K14" s="38"/>
      <c r="L14" s="55"/>
      <c r="S14" s="38"/>
      <c r="T14" s="38"/>
      <c r="U14" s="38"/>
      <c r="V14" s="38"/>
      <c r="W14" s="38"/>
      <c r="X14" s="38"/>
      <c r="Y14" s="38"/>
      <c r="Z14" s="38"/>
      <c r="AA14" s="38"/>
      <c r="AB14" s="38"/>
      <c r="AC14" s="38"/>
      <c r="AD14" s="38"/>
      <c r="AE14" s="38"/>
    </row>
    <row r="15" s="2" customFormat="1" ht="18" customHeight="1">
      <c r="A15" s="38"/>
      <c r="B15" s="39"/>
      <c r="C15" s="38"/>
      <c r="D15" s="38"/>
      <c r="E15" s="27" t="s">
        <v>26</v>
      </c>
      <c r="F15" s="38"/>
      <c r="G15" s="38"/>
      <c r="H15" s="38"/>
      <c r="I15" s="32" t="s">
        <v>27</v>
      </c>
      <c r="J15" s="27" t="s">
        <v>1</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55"/>
      <c r="S16" s="38"/>
      <c r="T16" s="38"/>
      <c r="U16" s="38"/>
      <c r="V16" s="38"/>
      <c r="W16" s="38"/>
      <c r="X16" s="38"/>
      <c r="Y16" s="38"/>
      <c r="Z16" s="38"/>
      <c r="AA16" s="38"/>
      <c r="AB16" s="38"/>
      <c r="AC16" s="38"/>
      <c r="AD16" s="38"/>
      <c r="AE16" s="38"/>
    </row>
    <row r="17" s="2" customFormat="1" ht="12" customHeight="1">
      <c r="A17" s="38"/>
      <c r="B17" s="39"/>
      <c r="C17" s="38"/>
      <c r="D17" s="32" t="s">
        <v>28</v>
      </c>
      <c r="E17" s="38"/>
      <c r="F17" s="38"/>
      <c r="G17" s="38"/>
      <c r="H17" s="38"/>
      <c r="I17" s="32"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27</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55"/>
      <c r="S19" s="38"/>
      <c r="T19" s="38"/>
      <c r="U19" s="38"/>
      <c r="V19" s="38"/>
      <c r="W19" s="38"/>
      <c r="X19" s="38"/>
      <c r="Y19" s="38"/>
      <c r="Z19" s="38"/>
      <c r="AA19" s="38"/>
      <c r="AB19" s="38"/>
      <c r="AC19" s="38"/>
      <c r="AD19" s="38"/>
      <c r="AE19" s="38"/>
    </row>
    <row r="20" s="2" customFormat="1" ht="12" customHeight="1">
      <c r="A20" s="38"/>
      <c r="B20" s="39"/>
      <c r="C20" s="38"/>
      <c r="D20" s="32" t="s">
        <v>30</v>
      </c>
      <c r="E20" s="38"/>
      <c r="F20" s="38"/>
      <c r="G20" s="38"/>
      <c r="H20" s="38"/>
      <c r="I20" s="32" t="s">
        <v>25</v>
      </c>
      <c r="J20" s="27" t="s">
        <v>31</v>
      </c>
      <c r="K20" s="38"/>
      <c r="L20" s="55"/>
      <c r="S20" s="38"/>
      <c r="T20" s="38"/>
      <c r="U20" s="38"/>
      <c r="V20" s="38"/>
      <c r="W20" s="38"/>
      <c r="X20" s="38"/>
      <c r="Y20" s="38"/>
      <c r="Z20" s="38"/>
      <c r="AA20" s="38"/>
      <c r="AB20" s="38"/>
      <c r="AC20" s="38"/>
      <c r="AD20" s="38"/>
      <c r="AE20" s="38"/>
    </row>
    <row r="21" s="2" customFormat="1" ht="18" customHeight="1">
      <c r="A21" s="38"/>
      <c r="B21" s="39"/>
      <c r="C21" s="38"/>
      <c r="D21" s="38"/>
      <c r="E21" s="27" t="s">
        <v>32</v>
      </c>
      <c r="F21" s="38"/>
      <c r="G21" s="38"/>
      <c r="H21" s="38"/>
      <c r="I21" s="32" t="s">
        <v>27</v>
      </c>
      <c r="J21" s="27" t="s">
        <v>1</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55"/>
      <c r="S22" s="38"/>
      <c r="T22" s="38"/>
      <c r="U22" s="38"/>
      <c r="V22" s="38"/>
      <c r="W22" s="38"/>
      <c r="X22" s="38"/>
      <c r="Y22" s="38"/>
      <c r="Z22" s="38"/>
      <c r="AA22" s="38"/>
      <c r="AB22" s="38"/>
      <c r="AC22" s="38"/>
      <c r="AD22" s="38"/>
      <c r="AE22" s="38"/>
    </row>
    <row r="23" s="2" customFormat="1" ht="12" customHeight="1">
      <c r="A23" s="38"/>
      <c r="B23" s="39"/>
      <c r="C23" s="38"/>
      <c r="D23" s="32" t="s">
        <v>34</v>
      </c>
      <c r="E23" s="38"/>
      <c r="F23" s="38"/>
      <c r="G23" s="38"/>
      <c r="H23" s="38"/>
      <c r="I23" s="32" t="s">
        <v>25</v>
      </c>
      <c r="J23" s="27" t="s">
        <v>1</v>
      </c>
      <c r="K23" s="38"/>
      <c r="L23" s="55"/>
      <c r="S23" s="38"/>
      <c r="T23" s="38"/>
      <c r="U23" s="38"/>
      <c r="V23" s="38"/>
      <c r="W23" s="38"/>
      <c r="X23" s="38"/>
      <c r="Y23" s="38"/>
      <c r="Z23" s="38"/>
      <c r="AA23" s="38"/>
      <c r="AB23" s="38"/>
      <c r="AC23" s="38"/>
      <c r="AD23" s="38"/>
      <c r="AE23" s="38"/>
    </row>
    <row r="24" s="2" customFormat="1" ht="18" customHeight="1">
      <c r="A24" s="38"/>
      <c r="B24" s="39"/>
      <c r="C24" s="38"/>
      <c r="D24" s="38"/>
      <c r="E24" s="27" t="s">
        <v>35</v>
      </c>
      <c r="F24" s="38"/>
      <c r="G24" s="38"/>
      <c r="H24" s="38"/>
      <c r="I24" s="32" t="s">
        <v>27</v>
      </c>
      <c r="J24" s="27" t="s">
        <v>1</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55"/>
      <c r="S25" s="38"/>
      <c r="T25" s="38"/>
      <c r="U25" s="38"/>
      <c r="V25" s="38"/>
      <c r="W25" s="38"/>
      <c r="X25" s="38"/>
      <c r="Y25" s="38"/>
      <c r="Z25" s="38"/>
      <c r="AA25" s="38"/>
      <c r="AB25" s="38"/>
      <c r="AC25" s="38"/>
      <c r="AD25" s="38"/>
      <c r="AE25" s="38"/>
    </row>
    <row r="26" s="2" customFormat="1" ht="12" customHeight="1">
      <c r="A26" s="38"/>
      <c r="B26" s="39"/>
      <c r="C26" s="38"/>
      <c r="D26" s="32" t="s">
        <v>36</v>
      </c>
      <c r="E26" s="38"/>
      <c r="F26" s="38"/>
      <c r="G26" s="38"/>
      <c r="H26" s="38"/>
      <c r="I26" s="38"/>
      <c r="J26" s="38"/>
      <c r="K26" s="38"/>
      <c r="L26" s="55"/>
      <c r="S26" s="38"/>
      <c r="T26" s="38"/>
      <c r="U26" s="38"/>
      <c r="V26" s="38"/>
      <c r="W26" s="38"/>
      <c r="X26" s="38"/>
      <c r="Y26" s="38"/>
      <c r="Z26" s="38"/>
      <c r="AA26" s="38"/>
      <c r="AB26" s="38"/>
      <c r="AC26" s="38"/>
      <c r="AD26" s="38"/>
      <c r="AE26" s="38"/>
    </row>
    <row r="27" s="8" customFormat="1" ht="179.25" customHeight="1">
      <c r="A27" s="122"/>
      <c r="B27" s="123"/>
      <c r="C27" s="122"/>
      <c r="D27" s="122"/>
      <c r="E27" s="36" t="s">
        <v>104</v>
      </c>
      <c r="F27" s="36"/>
      <c r="G27" s="36"/>
      <c r="H27" s="36"/>
      <c r="I27" s="122"/>
      <c r="J27" s="122"/>
      <c r="K27" s="122"/>
      <c r="L27" s="124"/>
      <c r="S27" s="122"/>
      <c r="T27" s="122"/>
      <c r="U27" s="122"/>
      <c r="V27" s="122"/>
      <c r="W27" s="122"/>
      <c r="X27" s="122"/>
      <c r="Y27" s="122"/>
      <c r="Z27" s="122"/>
      <c r="AA27" s="122"/>
      <c r="AB27" s="122"/>
      <c r="AC27" s="122"/>
      <c r="AD27" s="122"/>
      <c r="AE27" s="122"/>
    </row>
    <row r="28" s="2" customFormat="1" ht="6.96" customHeight="1">
      <c r="A28" s="38"/>
      <c r="B28" s="39"/>
      <c r="C28" s="38"/>
      <c r="D28" s="38"/>
      <c r="E28" s="38"/>
      <c r="F28" s="38"/>
      <c r="G28" s="38"/>
      <c r="H28" s="38"/>
      <c r="I28" s="38"/>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90"/>
      <c r="J29" s="90"/>
      <c r="K29" s="90"/>
      <c r="L29" s="55"/>
      <c r="S29" s="38"/>
      <c r="T29" s="38"/>
      <c r="U29" s="38"/>
      <c r="V29" s="38"/>
      <c r="W29" s="38"/>
      <c r="X29" s="38"/>
      <c r="Y29" s="38"/>
      <c r="Z29" s="38"/>
      <c r="AA29" s="38"/>
      <c r="AB29" s="38"/>
      <c r="AC29" s="38"/>
      <c r="AD29" s="38"/>
      <c r="AE29" s="38"/>
    </row>
    <row r="30" s="2" customFormat="1" ht="25.44" customHeight="1">
      <c r="A30" s="38"/>
      <c r="B30" s="39"/>
      <c r="C30" s="38"/>
      <c r="D30" s="125" t="s">
        <v>38</v>
      </c>
      <c r="E30" s="38"/>
      <c r="F30" s="38"/>
      <c r="G30" s="38"/>
      <c r="H30" s="38"/>
      <c r="I30" s="38"/>
      <c r="J30" s="96">
        <f>ROUND(J123,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40</v>
      </c>
      <c r="G32" s="38"/>
      <c r="H32" s="38"/>
      <c r="I32" s="43" t="s">
        <v>39</v>
      </c>
      <c r="J32" s="43" t="s">
        <v>41</v>
      </c>
      <c r="K32" s="38"/>
      <c r="L32" s="55"/>
      <c r="S32" s="38"/>
      <c r="T32" s="38"/>
      <c r="U32" s="38"/>
      <c r="V32" s="38"/>
      <c r="W32" s="38"/>
      <c r="X32" s="38"/>
      <c r="Y32" s="38"/>
      <c r="Z32" s="38"/>
      <c r="AA32" s="38"/>
      <c r="AB32" s="38"/>
      <c r="AC32" s="38"/>
      <c r="AD32" s="38"/>
      <c r="AE32" s="38"/>
    </row>
    <row r="33" s="2" customFormat="1" ht="14.4" customHeight="1">
      <c r="A33" s="38"/>
      <c r="B33" s="39"/>
      <c r="C33" s="38"/>
      <c r="D33" s="126" t="s">
        <v>42</v>
      </c>
      <c r="E33" s="32" t="s">
        <v>43</v>
      </c>
      <c r="F33" s="127">
        <f>ROUND((SUM(BE123:BE184)),  2)</f>
        <v>0</v>
      </c>
      <c r="G33" s="38"/>
      <c r="H33" s="38"/>
      <c r="I33" s="128">
        <v>0.20999999999999999</v>
      </c>
      <c r="J33" s="127">
        <f>ROUND(((SUM(BE123:BE184))*I33),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44</v>
      </c>
      <c r="F34" s="127">
        <f>ROUND((SUM(BF123:BF184)),  2)</f>
        <v>0</v>
      </c>
      <c r="G34" s="38"/>
      <c r="H34" s="38"/>
      <c r="I34" s="128">
        <v>0.12</v>
      </c>
      <c r="J34" s="127">
        <f>ROUND(((SUM(BF123:BF184))*I34),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45</v>
      </c>
      <c r="F35" s="127">
        <f>ROUND((SUM(BG123:BG184)),  2)</f>
        <v>0</v>
      </c>
      <c r="G35" s="38"/>
      <c r="H35" s="38"/>
      <c r="I35" s="128">
        <v>0.20999999999999999</v>
      </c>
      <c r="J35" s="127">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46</v>
      </c>
      <c r="F36" s="127">
        <f>ROUND((SUM(BH123:BH184)),  2)</f>
        <v>0</v>
      </c>
      <c r="G36" s="38"/>
      <c r="H36" s="38"/>
      <c r="I36" s="128">
        <v>0.12</v>
      </c>
      <c r="J36" s="127">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47</v>
      </c>
      <c r="F37" s="127">
        <f>ROUND((SUM(BI123:BI184)),  2)</f>
        <v>0</v>
      </c>
      <c r="G37" s="38"/>
      <c r="H37" s="38"/>
      <c r="I37" s="128">
        <v>0</v>
      </c>
      <c r="J37" s="127">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55"/>
      <c r="S38" s="38"/>
      <c r="T38" s="38"/>
      <c r="U38" s="38"/>
      <c r="V38" s="38"/>
      <c r="W38" s="38"/>
      <c r="X38" s="38"/>
      <c r="Y38" s="38"/>
      <c r="Z38" s="38"/>
      <c r="AA38" s="38"/>
      <c r="AB38" s="38"/>
      <c r="AC38" s="38"/>
      <c r="AD38" s="38"/>
      <c r="AE38" s="38"/>
    </row>
    <row r="39" s="2" customFormat="1" ht="25.44" customHeight="1">
      <c r="A39" s="38"/>
      <c r="B39" s="39"/>
      <c r="C39" s="129"/>
      <c r="D39" s="130" t="s">
        <v>48</v>
      </c>
      <c r="E39" s="81"/>
      <c r="F39" s="81"/>
      <c r="G39" s="131" t="s">
        <v>49</v>
      </c>
      <c r="H39" s="132" t="s">
        <v>50</v>
      </c>
      <c r="I39" s="81"/>
      <c r="J39" s="133">
        <f>SUM(J30:J37)</f>
        <v>0</v>
      </c>
      <c r="K39" s="134"/>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1" customFormat="1" ht="14.4" customHeight="1">
      <c r="B41" s="22"/>
      <c r="L41" s="22"/>
    </row>
    <row r="42" s="1" customFormat="1" ht="14.4" customHeight="1">
      <c r="B42" s="22"/>
      <c r="L42" s="22"/>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51</v>
      </c>
      <c r="E50" s="57"/>
      <c r="F50" s="57"/>
      <c r="G50" s="56" t="s">
        <v>52</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53</v>
      </c>
      <c r="E61" s="41"/>
      <c r="F61" s="135" t="s">
        <v>54</v>
      </c>
      <c r="G61" s="58" t="s">
        <v>53</v>
      </c>
      <c r="H61" s="41"/>
      <c r="I61" s="41"/>
      <c r="J61" s="136" t="s">
        <v>54</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55</v>
      </c>
      <c r="E65" s="59"/>
      <c r="F65" s="59"/>
      <c r="G65" s="56" t="s">
        <v>56</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53</v>
      </c>
      <c r="E76" s="41"/>
      <c r="F76" s="135" t="s">
        <v>54</v>
      </c>
      <c r="G76" s="58" t="s">
        <v>53</v>
      </c>
      <c r="H76" s="41"/>
      <c r="I76" s="41"/>
      <c r="J76" s="136" t="s">
        <v>54</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105</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1" t="str">
        <f>E7</f>
        <v>Zateplení fasády tělocvičny včetně návrhu VZT - ZŠ T.G.Masaryka v Praze 12</v>
      </c>
      <c r="F85" s="32"/>
      <c r="G85" s="32"/>
      <c r="H85" s="32"/>
      <c r="I85" s="38"/>
      <c r="J85" s="38"/>
      <c r="K85" s="38"/>
      <c r="L85" s="55"/>
      <c r="S85" s="38"/>
      <c r="T85" s="38"/>
      <c r="U85" s="38"/>
      <c r="V85" s="38"/>
      <c r="W85" s="38"/>
      <c r="X85" s="38"/>
      <c r="Y85" s="38"/>
      <c r="Z85" s="38"/>
      <c r="AA85" s="38"/>
      <c r="AB85" s="38"/>
      <c r="AC85" s="38"/>
      <c r="AD85" s="38"/>
      <c r="AE85" s="38"/>
    </row>
    <row r="86" s="2" customFormat="1" ht="12" customHeight="1">
      <c r="A86" s="38"/>
      <c r="B86" s="39"/>
      <c r="C86" s="32" t="s">
        <v>102</v>
      </c>
      <c r="D86" s="38"/>
      <c r="E86" s="38"/>
      <c r="F86" s="38"/>
      <c r="G86" s="38"/>
      <c r="H86" s="38"/>
      <c r="I86" s="38"/>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SO 05 - Elektro</v>
      </c>
      <c r="F87" s="38"/>
      <c r="G87" s="38"/>
      <c r="H87" s="38"/>
      <c r="I87" s="38"/>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Praha 12, Modřanská n1375/10a, parc.č. 703/2</v>
      </c>
      <c r="G89" s="38"/>
      <c r="H89" s="38"/>
      <c r="I89" s="32" t="s">
        <v>22</v>
      </c>
      <c r="J89" s="69" t="str">
        <f>IF(J12="","",J12)</f>
        <v>30. 1. 2024</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40.05" customHeight="1">
      <c r="A91" s="38"/>
      <c r="B91" s="39"/>
      <c r="C91" s="32" t="s">
        <v>24</v>
      </c>
      <c r="D91" s="38"/>
      <c r="E91" s="38"/>
      <c r="F91" s="27" t="str">
        <f>E15</f>
        <v>Mč Praha 12, Generála Šišky 2375/6, 143 00 Praha 4</v>
      </c>
      <c r="G91" s="38"/>
      <c r="H91" s="38"/>
      <c r="I91" s="32" t="s">
        <v>30</v>
      </c>
      <c r="J91" s="36" t="str">
        <f>E21</f>
        <v>Ing.arch. Jan Mudra,Holoubkov 81,338 01 Holoubkov</v>
      </c>
      <c r="K91" s="38"/>
      <c r="L91" s="55"/>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IF(E18="","",E18)</f>
        <v>Vyplň údaj</v>
      </c>
      <c r="G92" s="38"/>
      <c r="H92" s="38"/>
      <c r="I92" s="32" t="s">
        <v>34</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55"/>
      <c r="S93" s="38"/>
      <c r="T93" s="38"/>
      <c r="U93" s="38"/>
      <c r="V93" s="38"/>
      <c r="W93" s="38"/>
      <c r="X93" s="38"/>
      <c r="Y93" s="38"/>
      <c r="Z93" s="38"/>
      <c r="AA93" s="38"/>
      <c r="AB93" s="38"/>
      <c r="AC93" s="38"/>
      <c r="AD93" s="38"/>
      <c r="AE93" s="38"/>
    </row>
    <row r="94" s="2" customFormat="1" ht="29.28" customHeight="1">
      <c r="A94" s="38"/>
      <c r="B94" s="39"/>
      <c r="C94" s="137" t="s">
        <v>106</v>
      </c>
      <c r="D94" s="129"/>
      <c r="E94" s="129"/>
      <c r="F94" s="129"/>
      <c r="G94" s="129"/>
      <c r="H94" s="129"/>
      <c r="I94" s="129"/>
      <c r="J94" s="138" t="s">
        <v>107</v>
      </c>
      <c r="K94" s="129"/>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2.8" customHeight="1">
      <c r="A96" s="38"/>
      <c r="B96" s="39"/>
      <c r="C96" s="139" t="s">
        <v>108</v>
      </c>
      <c r="D96" s="38"/>
      <c r="E96" s="38"/>
      <c r="F96" s="38"/>
      <c r="G96" s="38"/>
      <c r="H96" s="38"/>
      <c r="I96" s="38"/>
      <c r="J96" s="96">
        <f>J123</f>
        <v>0</v>
      </c>
      <c r="K96" s="38"/>
      <c r="L96" s="55"/>
      <c r="S96" s="38"/>
      <c r="T96" s="38"/>
      <c r="U96" s="38"/>
      <c r="V96" s="38"/>
      <c r="W96" s="38"/>
      <c r="X96" s="38"/>
      <c r="Y96" s="38"/>
      <c r="Z96" s="38"/>
      <c r="AA96" s="38"/>
      <c r="AB96" s="38"/>
      <c r="AC96" s="38"/>
      <c r="AD96" s="38"/>
      <c r="AE96" s="38"/>
      <c r="AU96" s="19" t="s">
        <v>109</v>
      </c>
    </row>
    <row r="97" s="9" customFormat="1" ht="24.96" customHeight="1">
      <c r="A97" s="9"/>
      <c r="B97" s="140"/>
      <c r="C97" s="9"/>
      <c r="D97" s="141" t="s">
        <v>921</v>
      </c>
      <c r="E97" s="142"/>
      <c r="F97" s="142"/>
      <c r="G97" s="142"/>
      <c r="H97" s="142"/>
      <c r="I97" s="142"/>
      <c r="J97" s="143">
        <f>J124</f>
        <v>0</v>
      </c>
      <c r="K97" s="9"/>
      <c r="L97" s="140"/>
      <c r="S97" s="9"/>
      <c r="T97" s="9"/>
      <c r="U97" s="9"/>
      <c r="V97" s="9"/>
      <c r="W97" s="9"/>
      <c r="X97" s="9"/>
      <c r="Y97" s="9"/>
      <c r="Z97" s="9"/>
      <c r="AA97" s="9"/>
      <c r="AB97" s="9"/>
      <c r="AC97" s="9"/>
      <c r="AD97" s="9"/>
      <c r="AE97" s="9"/>
    </row>
    <row r="98" s="10" customFormat="1" ht="19.92" customHeight="1">
      <c r="A98" s="10"/>
      <c r="B98" s="144"/>
      <c r="C98" s="10"/>
      <c r="D98" s="145" t="s">
        <v>1042</v>
      </c>
      <c r="E98" s="146"/>
      <c r="F98" s="146"/>
      <c r="G98" s="146"/>
      <c r="H98" s="146"/>
      <c r="I98" s="146"/>
      <c r="J98" s="147">
        <f>J125</f>
        <v>0</v>
      </c>
      <c r="K98" s="10"/>
      <c r="L98" s="144"/>
      <c r="S98" s="10"/>
      <c r="T98" s="10"/>
      <c r="U98" s="10"/>
      <c r="V98" s="10"/>
      <c r="W98" s="10"/>
      <c r="X98" s="10"/>
      <c r="Y98" s="10"/>
      <c r="Z98" s="10"/>
      <c r="AA98" s="10"/>
      <c r="AB98" s="10"/>
      <c r="AC98" s="10"/>
      <c r="AD98" s="10"/>
      <c r="AE98" s="10"/>
    </row>
    <row r="99" s="10" customFormat="1" ht="19.92" customHeight="1">
      <c r="A99" s="10"/>
      <c r="B99" s="144"/>
      <c r="C99" s="10"/>
      <c r="D99" s="145" t="s">
        <v>1043</v>
      </c>
      <c r="E99" s="146"/>
      <c r="F99" s="146"/>
      <c r="G99" s="146"/>
      <c r="H99" s="146"/>
      <c r="I99" s="146"/>
      <c r="J99" s="147">
        <f>J130</f>
        <v>0</v>
      </c>
      <c r="K99" s="10"/>
      <c r="L99" s="144"/>
      <c r="S99" s="10"/>
      <c r="T99" s="10"/>
      <c r="U99" s="10"/>
      <c r="V99" s="10"/>
      <c r="W99" s="10"/>
      <c r="X99" s="10"/>
      <c r="Y99" s="10"/>
      <c r="Z99" s="10"/>
      <c r="AA99" s="10"/>
      <c r="AB99" s="10"/>
      <c r="AC99" s="10"/>
      <c r="AD99" s="10"/>
      <c r="AE99" s="10"/>
    </row>
    <row r="100" s="10" customFormat="1" ht="19.92" customHeight="1">
      <c r="A100" s="10"/>
      <c r="B100" s="144"/>
      <c r="C100" s="10"/>
      <c r="D100" s="145" t="s">
        <v>1044</v>
      </c>
      <c r="E100" s="146"/>
      <c r="F100" s="146"/>
      <c r="G100" s="146"/>
      <c r="H100" s="146"/>
      <c r="I100" s="146"/>
      <c r="J100" s="147">
        <f>J148</f>
        <v>0</v>
      </c>
      <c r="K100" s="10"/>
      <c r="L100" s="144"/>
      <c r="S100" s="10"/>
      <c r="T100" s="10"/>
      <c r="U100" s="10"/>
      <c r="V100" s="10"/>
      <c r="W100" s="10"/>
      <c r="X100" s="10"/>
      <c r="Y100" s="10"/>
      <c r="Z100" s="10"/>
      <c r="AA100" s="10"/>
      <c r="AB100" s="10"/>
      <c r="AC100" s="10"/>
      <c r="AD100" s="10"/>
      <c r="AE100" s="10"/>
    </row>
    <row r="101" s="10" customFormat="1" ht="19.92" customHeight="1">
      <c r="A101" s="10"/>
      <c r="B101" s="144"/>
      <c r="C101" s="10"/>
      <c r="D101" s="145" t="s">
        <v>1045</v>
      </c>
      <c r="E101" s="146"/>
      <c r="F101" s="146"/>
      <c r="G101" s="146"/>
      <c r="H101" s="146"/>
      <c r="I101" s="146"/>
      <c r="J101" s="147">
        <f>J157</f>
        <v>0</v>
      </c>
      <c r="K101" s="10"/>
      <c r="L101" s="144"/>
      <c r="S101" s="10"/>
      <c r="T101" s="10"/>
      <c r="U101" s="10"/>
      <c r="V101" s="10"/>
      <c r="W101" s="10"/>
      <c r="X101" s="10"/>
      <c r="Y101" s="10"/>
      <c r="Z101" s="10"/>
      <c r="AA101" s="10"/>
      <c r="AB101" s="10"/>
      <c r="AC101" s="10"/>
      <c r="AD101" s="10"/>
      <c r="AE101" s="10"/>
    </row>
    <row r="102" s="10" customFormat="1" ht="19.92" customHeight="1">
      <c r="A102" s="10"/>
      <c r="B102" s="144"/>
      <c r="C102" s="10"/>
      <c r="D102" s="145" t="s">
        <v>1046</v>
      </c>
      <c r="E102" s="146"/>
      <c r="F102" s="146"/>
      <c r="G102" s="146"/>
      <c r="H102" s="146"/>
      <c r="I102" s="146"/>
      <c r="J102" s="147">
        <f>J166</f>
        <v>0</v>
      </c>
      <c r="K102" s="10"/>
      <c r="L102" s="144"/>
      <c r="S102" s="10"/>
      <c r="T102" s="10"/>
      <c r="U102" s="10"/>
      <c r="V102" s="10"/>
      <c r="W102" s="10"/>
      <c r="X102" s="10"/>
      <c r="Y102" s="10"/>
      <c r="Z102" s="10"/>
      <c r="AA102" s="10"/>
      <c r="AB102" s="10"/>
      <c r="AC102" s="10"/>
      <c r="AD102" s="10"/>
      <c r="AE102" s="10"/>
    </row>
    <row r="103" s="10" customFormat="1" ht="19.92" customHeight="1">
      <c r="A103" s="10"/>
      <c r="B103" s="144"/>
      <c r="C103" s="10"/>
      <c r="D103" s="145" t="s">
        <v>275</v>
      </c>
      <c r="E103" s="146"/>
      <c r="F103" s="146"/>
      <c r="G103" s="146"/>
      <c r="H103" s="146"/>
      <c r="I103" s="146"/>
      <c r="J103" s="147">
        <f>J170</f>
        <v>0</v>
      </c>
      <c r="K103" s="10"/>
      <c r="L103" s="144"/>
      <c r="S103" s="10"/>
      <c r="T103" s="10"/>
      <c r="U103" s="10"/>
      <c r="V103" s="10"/>
      <c r="W103" s="10"/>
      <c r="X103" s="10"/>
      <c r="Y103" s="10"/>
      <c r="Z103" s="10"/>
      <c r="AA103" s="10"/>
      <c r="AB103" s="10"/>
      <c r="AC103" s="10"/>
      <c r="AD103" s="10"/>
      <c r="AE103" s="10"/>
    </row>
    <row r="104" s="2" customFormat="1" ht="21.84" customHeight="1">
      <c r="A104" s="38"/>
      <c r="B104" s="39"/>
      <c r="C104" s="38"/>
      <c r="D104" s="38"/>
      <c r="E104" s="38"/>
      <c r="F104" s="38"/>
      <c r="G104" s="38"/>
      <c r="H104" s="38"/>
      <c r="I104" s="38"/>
      <c r="J104" s="38"/>
      <c r="K104" s="38"/>
      <c r="L104" s="55"/>
      <c r="S104" s="38"/>
      <c r="T104" s="38"/>
      <c r="U104" s="38"/>
      <c r="V104" s="38"/>
      <c r="W104" s="38"/>
      <c r="X104" s="38"/>
      <c r="Y104" s="38"/>
      <c r="Z104" s="38"/>
      <c r="AA104" s="38"/>
      <c r="AB104" s="38"/>
      <c r="AC104" s="38"/>
      <c r="AD104" s="38"/>
      <c r="AE104" s="38"/>
    </row>
    <row r="105" s="2" customFormat="1" ht="6.96" customHeight="1">
      <c r="A105" s="38"/>
      <c r="B105" s="60"/>
      <c r="C105" s="61"/>
      <c r="D105" s="61"/>
      <c r="E105" s="61"/>
      <c r="F105" s="61"/>
      <c r="G105" s="61"/>
      <c r="H105" s="61"/>
      <c r="I105" s="61"/>
      <c r="J105" s="61"/>
      <c r="K105" s="61"/>
      <c r="L105" s="55"/>
      <c r="S105" s="38"/>
      <c r="T105" s="38"/>
      <c r="U105" s="38"/>
      <c r="V105" s="38"/>
      <c r="W105" s="38"/>
      <c r="X105" s="38"/>
      <c r="Y105" s="38"/>
      <c r="Z105" s="38"/>
      <c r="AA105" s="38"/>
      <c r="AB105" s="38"/>
      <c r="AC105" s="38"/>
      <c r="AD105" s="38"/>
      <c r="AE105" s="38"/>
    </row>
    <row r="109" s="2" customFormat="1" ht="6.96" customHeight="1">
      <c r="A109" s="38"/>
      <c r="B109" s="62"/>
      <c r="C109" s="63"/>
      <c r="D109" s="63"/>
      <c r="E109" s="63"/>
      <c r="F109" s="63"/>
      <c r="G109" s="63"/>
      <c r="H109" s="63"/>
      <c r="I109" s="63"/>
      <c r="J109" s="63"/>
      <c r="K109" s="63"/>
      <c r="L109" s="55"/>
      <c r="S109" s="38"/>
      <c r="T109" s="38"/>
      <c r="U109" s="38"/>
      <c r="V109" s="38"/>
      <c r="W109" s="38"/>
      <c r="X109" s="38"/>
      <c r="Y109" s="38"/>
      <c r="Z109" s="38"/>
      <c r="AA109" s="38"/>
      <c r="AB109" s="38"/>
      <c r="AC109" s="38"/>
      <c r="AD109" s="38"/>
      <c r="AE109" s="38"/>
    </row>
    <row r="110" s="2" customFormat="1" ht="24.96" customHeight="1">
      <c r="A110" s="38"/>
      <c r="B110" s="39"/>
      <c r="C110" s="23" t="s">
        <v>116</v>
      </c>
      <c r="D110" s="38"/>
      <c r="E110" s="38"/>
      <c r="F110" s="38"/>
      <c r="G110" s="38"/>
      <c r="H110" s="38"/>
      <c r="I110" s="38"/>
      <c r="J110" s="38"/>
      <c r="K110" s="38"/>
      <c r="L110" s="55"/>
      <c r="S110" s="38"/>
      <c r="T110" s="38"/>
      <c r="U110" s="38"/>
      <c r="V110" s="38"/>
      <c r="W110" s="38"/>
      <c r="X110" s="38"/>
      <c r="Y110" s="38"/>
      <c r="Z110" s="38"/>
      <c r="AA110" s="38"/>
      <c r="AB110" s="38"/>
      <c r="AC110" s="38"/>
      <c r="AD110" s="38"/>
      <c r="AE110" s="38"/>
    </row>
    <row r="111" s="2" customFormat="1" ht="6.96" customHeight="1">
      <c r="A111" s="38"/>
      <c r="B111" s="39"/>
      <c r="C111" s="38"/>
      <c r="D111" s="38"/>
      <c r="E111" s="38"/>
      <c r="F111" s="38"/>
      <c r="G111" s="38"/>
      <c r="H111" s="38"/>
      <c r="I111" s="38"/>
      <c r="J111" s="38"/>
      <c r="K111" s="38"/>
      <c r="L111" s="55"/>
      <c r="S111" s="38"/>
      <c r="T111" s="38"/>
      <c r="U111" s="38"/>
      <c r="V111" s="38"/>
      <c r="W111" s="38"/>
      <c r="X111" s="38"/>
      <c r="Y111" s="38"/>
      <c r="Z111" s="38"/>
      <c r="AA111" s="38"/>
      <c r="AB111" s="38"/>
      <c r="AC111" s="38"/>
      <c r="AD111" s="38"/>
      <c r="AE111" s="38"/>
    </row>
    <row r="112" s="2" customFormat="1" ht="12" customHeight="1">
      <c r="A112" s="38"/>
      <c r="B112" s="39"/>
      <c r="C112" s="32" t="s">
        <v>16</v>
      </c>
      <c r="D112" s="38"/>
      <c r="E112" s="38"/>
      <c r="F112" s="38"/>
      <c r="G112" s="38"/>
      <c r="H112" s="38"/>
      <c r="I112" s="38"/>
      <c r="J112" s="38"/>
      <c r="K112" s="38"/>
      <c r="L112" s="55"/>
      <c r="S112" s="38"/>
      <c r="T112" s="38"/>
      <c r="U112" s="38"/>
      <c r="V112" s="38"/>
      <c r="W112" s="38"/>
      <c r="X112" s="38"/>
      <c r="Y112" s="38"/>
      <c r="Z112" s="38"/>
      <c r="AA112" s="38"/>
      <c r="AB112" s="38"/>
      <c r="AC112" s="38"/>
      <c r="AD112" s="38"/>
      <c r="AE112" s="38"/>
    </row>
    <row r="113" s="2" customFormat="1" ht="26.25" customHeight="1">
      <c r="A113" s="38"/>
      <c r="B113" s="39"/>
      <c r="C113" s="38"/>
      <c r="D113" s="38"/>
      <c r="E113" s="121" t="str">
        <f>E7</f>
        <v>Zateplení fasády tělocvičny včetně návrhu VZT - ZŠ T.G.Masaryka v Praze 12</v>
      </c>
      <c r="F113" s="32"/>
      <c r="G113" s="32"/>
      <c r="H113" s="32"/>
      <c r="I113" s="38"/>
      <c r="J113" s="38"/>
      <c r="K113" s="38"/>
      <c r="L113" s="55"/>
      <c r="S113" s="38"/>
      <c r="T113" s="38"/>
      <c r="U113" s="38"/>
      <c r="V113" s="38"/>
      <c r="W113" s="38"/>
      <c r="X113" s="38"/>
      <c r="Y113" s="38"/>
      <c r="Z113" s="38"/>
      <c r="AA113" s="38"/>
      <c r="AB113" s="38"/>
      <c r="AC113" s="38"/>
      <c r="AD113" s="38"/>
      <c r="AE113" s="38"/>
    </row>
    <row r="114" s="2" customFormat="1" ht="12" customHeight="1">
      <c r="A114" s="38"/>
      <c r="B114" s="39"/>
      <c r="C114" s="32" t="s">
        <v>102</v>
      </c>
      <c r="D114" s="38"/>
      <c r="E114" s="38"/>
      <c r="F114" s="38"/>
      <c r="G114" s="38"/>
      <c r="H114" s="38"/>
      <c r="I114" s="38"/>
      <c r="J114" s="38"/>
      <c r="K114" s="38"/>
      <c r="L114" s="55"/>
      <c r="S114" s="38"/>
      <c r="T114" s="38"/>
      <c r="U114" s="38"/>
      <c r="V114" s="38"/>
      <c r="W114" s="38"/>
      <c r="X114" s="38"/>
      <c r="Y114" s="38"/>
      <c r="Z114" s="38"/>
      <c r="AA114" s="38"/>
      <c r="AB114" s="38"/>
      <c r="AC114" s="38"/>
      <c r="AD114" s="38"/>
      <c r="AE114" s="38"/>
    </row>
    <row r="115" s="2" customFormat="1" ht="16.5" customHeight="1">
      <c r="A115" s="38"/>
      <c r="B115" s="39"/>
      <c r="C115" s="38"/>
      <c r="D115" s="38"/>
      <c r="E115" s="67" t="str">
        <f>E9</f>
        <v>SO 05 - Elektro</v>
      </c>
      <c r="F115" s="38"/>
      <c r="G115" s="38"/>
      <c r="H115" s="38"/>
      <c r="I115" s="38"/>
      <c r="J115" s="38"/>
      <c r="K115" s="38"/>
      <c r="L115" s="55"/>
      <c r="S115" s="38"/>
      <c r="T115" s="38"/>
      <c r="U115" s="38"/>
      <c r="V115" s="38"/>
      <c r="W115" s="38"/>
      <c r="X115" s="38"/>
      <c r="Y115" s="38"/>
      <c r="Z115" s="38"/>
      <c r="AA115" s="38"/>
      <c r="AB115" s="38"/>
      <c r="AC115" s="38"/>
      <c r="AD115" s="38"/>
      <c r="AE115" s="38"/>
    </row>
    <row r="116" s="2" customFormat="1" ht="6.96" customHeight="1">
      <c r="A116" s="38"/>
      <c r="B116" s="39"/>
      <c r="C116" s="38"/>
      <c r="D116" s="38"/>
      <c r="E116" s="38"/>
      <c r="F116" s="38"/>
      <c r="G116" s="38"/>
      <c r="H116" s="38"/>
      <c r="I116" s="38"/>
      <c r="J116" s="38"/>
      <c r="K116" s="38"/>
      <c r="L116" s="55"/>
      <c r="S116" s="38"/>
      <c r="T116" s="38"/>
      <c r="U116" s="38"/>
      <c r="V116" s="38"/>
      <c r="W116" s="38"/>
      <c r="X116" s="38"/>
      <c r="Y116" s="38"/>
      <c r="Z116" s="38"/>
      <c r="AA116" s="38"/>
      <c r="AB116" s="38"/>
      <c r="AC116" s="38"/>
      <c r="AD116" s="38"/>
      <c r="AE116" s="38"/>
    </row>
    <row r="117" s="2" customFormat="1" ht="12" customHeight="1">
      <c r="A117" s="38"/>
      <c r="B117" s="39"/>
      <c r="C117" s="32" t="s">
        <v>20</v>
      </c>
      <c r="D117" s="38"/>
      <c r="E117" s="38"/>
      <c r="F117" s="27" t="str">
        <f>F12</f>
        <v>Praha 12, Modřanská n1375/10a, parc.č. 703/2</v>
      </c>
      <c r="G117" s="38"/>
      <c r="H117" s="38"/>
      <c r="I117" s="32" t="s">
        <v>22</v>
      </c>
      <c r="J117" s="69" t="str">
        <f>IF(J12="","",J12)</f>
        <v>30. 1. 2024</v>
      </c>
      <c r="K117" s="38"/>
      <c r="L117" s="55"/>
      <c r="S117" s="38"/>
      <c r="T117" s="38"/>
      <c r="U117" s="38"/>
      <c r="V117" s="38"/>
      <c r="W117" s="38"/>
      <c r="X117" s="38"/>
      <c r="Y117" s="38"/>
      <c r="Z117" s="38"/>
      <c r="AA117" s="38"/>
      <c r="AB117" s="38"/>
      <c r="AC117" s="38"/>
      <c r="AD117" s="38"/>
      <c r="AE117" s="38"/>
    </row>
    <row r="118" s="2" customFormat="1" ht="6.96" customHeight="1">
      <c r="A118" s="38"/>
      <c r="B118" s="39"/>
      <c r="C118" s="38"/>
      <c r="D118" s="38"/>
      <c r="E118" s="38"/>
      <c r="F118" s="38"/>
      <c r="G118" s="38"/>
      <c r="H118" s="38"/>
      <c r="I118" s="38"/>
      <c r="J118" s="38"/>
      <c r="K118" s="38"/>
      <c r="L118" s="55"/>
      <c r="S118" s="38"/>
      <c r="T118" s="38"/>
      <c r="U118" s="38"/>
      <c r="V118" s="38"/>
      <c r="W118" s="38"/>
      <c r="X118" s="38"/>
      <c r="Y118" s="38"/>
      <c r="Z118" s="38"/>
      <c r="AA118" s="38"/>
      <c r="AB118" s="38"/>
      <c r="AC118" s="38"/>
      <c r="AD118" s="38"/>
      <c r="AE118" s="38"/>
    </row>
    <row r="119" s="2" customFormat="1" ht="40.05" customHeight="1">
      <c r="A119" s="38"/>
      <c r="B119" s="39"/>
      <c r="C119" s="32" t="s">
        <v>24</v>
      </c>
      <c r="D119" s="38"/>
      <c r="E119" s="38"/>
      <c r="F119" s="27" t="str">
        <f>E15</f>
        <v>Mč Praha 12, Generála Šišky 2375/6, 143 00 Praha 4</v>
      </c>
      <c r="G119" s="38"/>
      <c r="H119" s="38"/>
      <c r="I119" s="32" t="s">
        <v>30</v>
      </c>
      <c r="J119" s="36" t="str">
        <f>E21</f>
        <v>Ing.arch. Jan Mudra,Holoubkov 81,338 01 Holoubkov</v>
      </c>
      <c r="K119" s="38"/>
      <c r="L119" s="55"/>
      <c r="S119" s="38"/>
      <c r="T119" s="38"/>
      <c r="U119" s="38"/>
      <c r="V119" s="38"/>
      <c r="W119" s="38"/>
      <c r="X119" s="38"/>
      <c r="Y119" s="38"/>
      <c r="Z119" s="38"/>
      <c r="AA119" s="38"/>
      <c r="AB119" s="38"/>
      <c r="AC119" s="38"/>
      <c r="AD119" s="38"/>
      <c r="AE119" s="38"/>
    </row>
    <row r="120" s="2" customFormat="1" ht="15.15" customHeight="1">
      <c r="A120" s="38"/>
      <c r="B120" s="39"/>
      <c r="C120" s="32" t="s">
        <v>28</v>
      </c>
      <c r="D120" s="38"/>
      <c r="E120" s="38"/>
      <c r="F120" s="27" t="str">
        <f>IF(E18="","",E18)</f>
        <v>Vyplň údaj</v>
      </c>
      <c r="G120" s="38"/>
      <c r="H120" s="38"/>
      <c r="I120" s="32" t="s">
        <v>34</v>
      </c>
      <c r="J120" s="36" t="str">
        <f>E24</f>
        <v xml:space="preserve"> </v>
      </c>
      <c r="K120" s="38"/>
      <c r="L120" s="55"/>
      <c r="S120" s="38"/>
      <c r="T120" s="38"/>
      <c r="U120" s="38"/>
      <c r="V120" s="38"/>
      <c r="W120" s="38"/>
      <c r="X120" s="38"/>
      <c r="Y120" s="38"/>
      <c r="Z120" s="38"/>
      <c r="AA120" s="38"/>
      <c r="AB120" s="38"/>
      <c r="AC120" s="38"/>
      <c r="AD120" s="38"/>
      <c r="AE120" s="38"/>
    </row>
    <row r="121" s="2" customFormat="1" ht="10.32" customHeight="1">
      <c r="A121" s="38"/>
      <c r="B121" s="39"/>
      <c r="C121" s="38"/>
      <c r="D121" s="38"/>
      <c r="E121" s="38"/>
      <c r="F121" s="38"/>
      <c r="G121" s="38"/>
      <c r="H121" s="38"/>
      <c r="I121" s="38"/>
      <c r="J121" s="38"/>
      <c r="K121" s="38"/>
      <c r="L121" s="55"/>
      <c r="S121" s="38"/>
      <c r="T121" s="38"/>
      <c r="U121" s="38"/>
      <c r="V121" s="38"/>
      <c r="W121" s="38"/>
      <c r="X121" s="38"/>
      <c r="Y121" s="38"/>
      <c r="Z121" s="38"/>
      <c r="AA121" s="38"/>
      <c r="AB121" s="38"/>
      <c r="AC121" s="38"/>
      <c r="AD121" s="38"/>
      <c r="AE121" s="38"/>
    </row>
    <row r="122" s="11" customFormat="1" ht="29.28" customHeight="1">
      <c r="A122" s="148"/>
      <c r="B122" s="149"/>
      <c r="C122" s="150" t="s">
        <v>117</v>
      </c>
      <c r="D122" s="151" t="s">
        <v>63</v>
      </c>
      <c r="E122" s="151" t="s">
        <v>59</v>
      </c>
      <c r="F122" s="151" t="s">
        <v>60</v>
      </c>
      <c r="G122" s="151" t="s">
        <v>118</v>
      </c>
      <c r="H122" s="151" t="s">
        <v>119</v>
      </c>
      <c r="I122" s="151" t="s">
        <v>120</v>
      </c>
      <c r="J122" s="152" t="s">
        <v>107</v>
      </c>
      <c r="K122" s="153" t="s">
        <v>121</v>
      </c>
      <c r="L122" s="154"/>
      <c r="M122" s="86" t="s">
        <v>1</v>
      </c>
      <c r="N122" s="87" t="s">
        <v>42</v>
      </c>
      <c r="O122" s="87" t="s">
        <v>122</v>
      </c>
      <c r="P122" s="87" t="s">
        <v>123</v>
      </c>
      <c r="Q122" s="87" t="s">
        <v>124</v>
      </c>
      <c r="R122" s="87" t="s">
        <v>125</v>
      </c>
      <c r="S122" s="87" t="s">
        <v>126</v>
      </c>
      <c r="T122" s="88" t="s">
        <v>127</v>
      </c>
      <c r="U122" s="148"/>
      <c r="V122" s="148"/>
      <c r="W122" s="148"/>
      <c r="X122" s="148"/>
      <c r="Y122" s="148"/>
      <c r="Z122" s="148"/>
      <c r="AA122" s="148"/>
      <c r="AB122" s="148"/>
      <c r="AC122" s="148"/>
      <c r="AD122" s="148"/>
      <c r="AE122" s="148"/>
    </row>
    <row r="123" s="2" customFormat="1" ht="22.8" customHeight="1">
      <c r="A123" s="38"/>
      <c r="B123" s="39"/>
      <c r="C123" s="93" t="s">
        <v>128</v>
      </c>
      <c r="D123" s="38"/>
      <c r="E123" s="38"/>
      <c r="F123" s="38"/>
      <c r="G123" s="38"/>
      <c r="H123" s="38"/>
      <c r="I123" s="38"/>
      <c r="J123" s="155">
        <f>BK123</f>
        <v>0</v>
      </c>
      <c r="K123" s="38"/>
      <c r="L123" s="39"/>
      <c r="M123" s="89"/>
      <c r="N123" s="73"/>
      <c r="O123" s="90"/>
      <c r="P123" s="156">
        <f>P124</f>
        <v>0</v>
      </c>
      <c r="Q123" s="90"/>
      <c r="R123" s="156">
        <f>R124</f>
        <v>0.0058499999999999993</v>
      </c>
      <c r="S123" s="90"/>
      <c r="T123" s="157">
        <f>T124</f>
        <v>0</v>
      </c>
      <c r="U123" s="38"/>
      <c r="V123" s="38"/>
      <c r="W123" s="38"/>
      <c r="X123" s="38"/>
      <c r="Y123" s="38"/>
      <c r="Z123" s="38"/>
      <c r="AA123" s="38"/>
      <c r="AB123" s="38"/>
      <c r="AC123" s="38"/>
      <c r="AD123" s="38"/>
      <c r="AE123" s="38"/>
      <c r="AT123" s="19" t="s">
        <v>77</v>
      </c>
      <c r="AU123" s="19" t="s">
        <v>109</v>
      </c>
      <c r="BK123" s="158">
        <f>BK124</f>
        <v>0</v>
      </c>
    </row>
    <row r="124" s="12" customFormat="1" ht="25.92" customHeight="1">
      <c r="A124" s="12"/>
      <c r="B124" s="159"/>
      <c r="C124" s="12"/>
      <c r="D124" s="160" t="s">
        <v>77</v>
      </c>
      <c r="E124" s="161" t="s">
        <v>196</v>
      </c>
      <c r="F124" s="161" t="s">
        <v>196</v>
      </c>
      <c r="G124" s="12"/>
      <c r="H124" s="12"/>
      <c r="I124" s="162"/>
      <c r="J124" s="163">
        <f>BK124</f>
        <v>0</v>
      </c>
      <c r="K124" s="12"/>
      <c r="L124" s="159"/>
      <c r="M124" s="164"/>
      <c r="N124" s="165"/>
      <c r="O124" s="165"/>
      <c r="P124" s="166">
        <f>P125+P130+P148+P157+P166+P170</f>
        <v>0</v>
      </c>
      <c r="Q124" s="165"/>
      <c r="R124" s="166">
        <f>R125+R130+R148+R157+R166+R170</f>
        <v>0.0058499999999999993</v>
      </c>
      <c r="S124" s="165"/>
      <c r="T124" s="167">
        <f>T125+T130+T148+T157+T166+T170</f>
        <v>0</v>
      </c>
      <c r="U124" s="12"/>
      <c r="V124" s="12"/>
      <c r="W124" s="12"/>
      <c r="X124" s="12"/>
      <c r="Y124" s="12"/>
      <c r="Z124" s="12"/>
      <c r="AA124" s="12"/>
      <c r="AB124" s="12"/>
      <c r="AC124" s="12"/>
      <c r="AD124" s="12"/>
      <c r="AE124" s="12"/>
      <c r="AR124" s="160" t="s">
        <v>86</v>
      </c>
      <c r="AT124" s="168" t="s">
        <v>77</v>
      </c>
      <c r="AU124" s="168" t="s">
        <v>78</v>
      </c>
      <c r="AY124" s="160" t="s">
        <v>130</v>
      </c>
      <c r="BK124" s="169">
        <f>BK125+BK130+BK148+BK157+BK166+BK170</f>
        <v>0</v>
      </c>
    </row>
    <row r="125" s="12" customFormat="1" ht="22.8" customHeight="1">
      <c r="A125" s="12"/>
      <c r="B125" s="159"/>
      <c r="C125" s="12"/>
      <c r="D125" s="160" t="s">
        <v>77</v>
      </c>
      <c r="E125" s="170" t="s">
        <v>1047</v>
      </c>
      <c r="F125" s="170" t="s">
        <v>1048</v>
      </c>
      <c r="G125" s="12"/>
      <c r="H125" s="12"/>
      <c r="I125" s="162"/>
      <c r="J125" s="171">
        <f>BK125</f>
        <v>0</v>
      </c>
      <c r="K125" s="12"/>
      <c r="L125" s="159"/>
      <c r="M125" s="164"/>
      <c r="N125" s="165"/>
      <c r="O125" s="165"/>
      <c r="P125" s="166">
        <f>SUM(P126:P129)</f>
        <v>0</v>
      </c>
      <c r="Q125" s="165"/>
      <c r="R125" s="166">
        <f>SUM(R126:R129)</f>
        <v>0</v>
      </c>
      <c r="S125" s="165"/>
      <c r="T125" s="167">
        <f>SUM(T126:T129)</f>
        <v>0</v>
      </c>
      <c r="U125" s="12"/>
      <c r="V125" s="12"/>
      <c r="W125" s="12"/>
      <c r="X125" s="12"/>
      <c r="Y125" s="12"/>
      <c r="Z125" s="12"/>
      <c r="AA125" s="12"/>
      <c r="AB125" s="12"/>
      <c r="AC125" s="12"/>
      <c r="AD125" s="12"/>
      <c r="AE125" s="12"/>
      <c r="AR125" s="160" t="s">
        <v>86</v>
      </c>
      <c r="AT125" s="168" t="s">
        <v>77</v>
      </c>
      <c r="AU125" s="168" t="s">
        <v>86</v>
      </c>
      <c r="AY125" s="160" t="s">
        <v>130</v>
      </c>
      <c r="BK125" s="169">
        <f>SUM(BK126:BK129)</f>
        <v>0</v>
      </c>
    </row>
    <row r="126" s="2" customFormat="1" ht="33" customHeight="1">
      <c r="A126" s="38"/>
      <c r="B126" s="172"/>
      <c r="C126" s="173" t="s">
        <v>86</v>
      </c>
      <c r="D126" s="173" t="s">
        <v>133</v>
      </c>
      <c r="E126" s="174" t="s">
        <v>1049</v>
      </c>
      <c r="F126" s="175" t="s">
        <v>1050</v>
      </c>
      <c r="G126" s="176" t="s">
        <v>860</v>
      </c>
      <c r="H126" s="177">
        <v>1</v>
      </c>
      <c r="I126" s="178"/>
      <c r="J126" s="179">
        <f>ROUND(I126*H126,2)</f>
        <v>0</v>
      </c>
      <c r="K126" s="180"/>
      <c r="L126" s="39"/>
      <c r="M126" s="181" t="s">
        <v>1</v>
      </c>
      <c r="N126" s="182" t="s">
        <v>43</v>
      </c>
      <c r="O126" s="77"/>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149</v>
      </c>
      <c r="AT126" s="185" t="s">
        <v>133</v>
      </c>
      <c r="AU126" s="185" t="s">
        <v>88</v>
      </c>
      <c r="AY126" s="19" t="s">
        <v>130</v>
      </c>
      <c r="BE126" s="186">
        <f>IF(N126="základní",J126,0)</f>
        <v>0</v>
      </c>
      <c r="BF126" s="186">
        <f>IF(N126="snížená",J126,0)</f>
        <v>0</v>
      </c>
      <c r="BG126" s="186">
        <f>IF(N126="zákl. přenesená",J126,0)</f>
        <v>0</v>
      </c>
      <c r="BH126" s="186">
        <f>IF(N126="sníž. přenesená",J126,0)</f>
        <v>0</v>
      </c>
      <c r="BI126" s="186">
        <f>IF(N126="nulová",J126,0)</f>
        <v>0</v>
      </c>
      <c r="BJ126" s="19" t="s">
        <v>86</v>
      </c>
      <c r="BK126" s="186">
        <f>ROUND(I126*H126,2)</f>
        <v>0</v>
      </c>
      <c r="BL126" s="19" t="s">
        <v>149</v>
      </c>
      <c r="BM126" s="185" t="s">
        <v>1051</v>
      </c>
    </row>
    <row r="127" s="2" customFormat="1" ht="24.15" customHeight="1">
      <c r="A127" s="38"/>
      <c r="B127" s="172"/>
      <c r="C127" s="221" t="s">
        <v>88</v>
      </c>
      <c r="D127" s="221" t="s">
        <v>250</v>
      </c>
      <c r="E127" s="222" t="s">
        <v>1052</v>
      </c>
      <c r="F127" s="223" t="s">
        <v>1053</v>
      </c>
      <c r="G127" s="224" t="s">
        <v>860</v>
      </c>
      <c r="H127" s="225">
        <v>1</v>
      </c>
      <c r="I127" s="226"/>
      <c r="J127" s="227">
        <f>ROUND(I127*H127,2)</f>
        <v>0</v>
      </c>
      <c r="K127" s="228"/>
      <c r="L127" s="229"/>
      <c r="M127" s="230" t="s">
        <v>1</v>
      </c>
      <c r="N127" s="231" t="s">
        <v>43</v>
      </c>
      <c r="O127" s="77"/>
      <c r="P127" s="183">
        <f>O127*H127</f>
        <v>0</v>
      </c>
      <c r="Q127" s="183">
        <v>0</v>
      </c>
      <c r="R127" s="183">
        <f>Q127*H127</f>
        <v>0</v>
      </c>
      <c r="S127" s="183">
        <v>0</v>
      </c>
      <c r="T127" s="184">
        <f>S127*H127</f>
        <v>0</v>
      </c>
      <c r="U127" s="38"/>
      <c r="V127" s="38"/>
      <c r="W127" s="38"/>
      <c r="X127" s="38"/>
      <c r="Y127" s="38"/>
      <c r="Z127" s="38"/>
      <c r="AA127" s="38"/>
      <c r="AB127" s="38"/>
      <c r="AC127" s="38"/>
      <c r="AD127" s="38"/>
      <c r="AE127" s="38"/>
      <c r="AR127" s="185" t="s">
        <v>172</v>
      </c>
      <c r="AT127" s="185" t="s">
        <v>250</v>
      </c>
      <c r="AU127" s="185" t="s">
        <v>88</v>
      </c>
      <c r="AY127" s="19" t="s">
        <v>130</v>
      </c>
      <c r="BE127" s="186">
        <f>IF(N127="základní",J127,0)</f>
        <v>0</v>
      </c>
      <c r="BF127" s="186">
        <f>IF(N127="snížená",J127,0)</f>
        <v>0</v>
      </c>
      <c r="BG127" s="186">
        <f>IF(N127="zákl. přenesená",J127,0)</f>
        <v>0</v>
      </c>
      <c r="BH127" s="186">
        <f>IF(N127="sníž. přenesená",J127,0)</f>
        <v>0</v>
      </c>
      <c r="BI127" s="186">
        <f>IF(N127="nulová",J127,0)</f>
        <v>0</v>
      </c>
      <c r="BJ127" s="19" t="s">
        <v>86</v>
      </c>
      <c r="BK127" s="186">
        <f>ROUND(I127*H127,2)</f>
        <v>0</v>
      </c>
      <c r="BL127" s="19" t="s">
        <v>149</v>
      </c>
      <c r="BM127" s="185" t="s">
        <v>1054</v>
      </c>
    </row>
    <row r="128" s="2" customFormat="1" ht="33" customHeight="1">
      <c r="A128" s="38"/>
      <c r="B128" s="172"/>
      <c r="C128" s="173" t="s">
        <v>142</v>
      </c>
      <c r="D128" s="173" t="s">
        <v>133</v>
      </c>
      <c r="E128" s="174" t="s">
        <v>1055</v>
      </c>
      <c r="F128" s="175" t="s">
        <v>1056</v>
      </c>
      <c r="G128" s="176" t="s">
        <v>860</v>
      </c>
      <c r="H128" s="177">
        <v>3</v>
      </c>
      <c r="I128" s="178"/>
      <c r="J128" s="179">
        <f>ROUND(I128*H128,2)</f>
        <v>0</v>
      </c>
      <c r="K128" s="180"/>
      <c r="L128" s="39"/>
      <c r="M128" s="181" t="s">
        <v>1</v>
      </c>
      <c r="N128" s="182" t="s">
        <v>43</v>
      </c>
      <c r="O128" s="77"/>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149</v>
      </c>
      <c r="AT128" s="185" t="s">
        <v>133</v>
      </c>
      <c r="AU128" s="185" t="s">
        <v>88</v>
      </c>
      <c r="AY128" s="19" t="s">
        <v>130</v>
      </c>
      <c r="BE128" s="186">
        <f>IF(N128="základní",J128,0)</f>
        <v>0</v>
      </c>
      <c r="BF128" s="186">
        <f>IF(N128="snížená",J128,0)</f>
        <v>0</v>
      </c>
      <c r="BG128" s="186">
        <f>IF(N128="zákl. přenesená",J128,0)</f>
        <v>0</v>
      </c>
      <c r="BH128" s="186">
        <f>IF(N128="sníž. přenesená",J128,0)</f>
        <v>0</v>
      </c>
      <c r="BI128" s="186">
        <f>IF(N128="nulová",J128,0)</f>
        <v>0</v>
      </c>
      <c r="BJ128" s="19" t="s">
        <v>86</v>
      </c>
      <c r="BK128" s="186">
        <f>ROUND(I128*H128,2)</f>
        <v>0</v>
      </c>
      <c r="BL128" s="19" t="s">
        <v>149</v>
      </c>
      <c r="BM128" s="185" t="s">
        <v>1057</v>
      </c>
    </row>
    <row r="129" s="2" customFormat="1" ht="24.15" customHeight="1">
      <c r="A129" s="38"/>
      <c r="B129" s="172"/>
      <c r="C129" s="221" t="s">
        <v>149</v>
      </c>
      <c r="D129" s="221" t="s">
        <v>250</v>
      </c>
      <c r="E129" s="222" t="s">
        <v>1058</v>
      </c>
      <c r="F129" s="223" t="s">
        <v>1059</v>
      </c>
      <c r="G129" s="224" t="s">
        <v>860</v>
      </c>
      <c r="H129" s="225">
        <v>3</v>
      </c>
      <c r="I129" s="226"/>
      <c r="J129" s="227">
        <f>ROUND(I129*H129,2)</f>
        <v>0</v>
      </c>
      <c r="K129" s="228"/>
      <c r="L129" s="229"/>
      <c r="M129" s="230" t="s">
        <v>1</v>
      </c>
      <c r="N129" s="231" t="s">
        <v>43</v>
      </c>
      <c r="O129" s="77"/>
      <c r="P129" s="183">
        <f>O129*H129</f>
        <v>0</v>
      </c>
      <c r="Q129" s="183">
        <v>0</v>
      </c>
      <c r="R129" s="183">
        <f>Q129*H129</f>
        <v>0</v>
      </c>
      <c r="S129" s="183">
        <v>0</v>
      </c>
      <c r="T129" s="184">
        <f>S129*H129</f>
        <v>0</v>
      </c>
      <c r="U129" s="38"/>
      <c r="V129" s="38"/>
      <c r="W129" s="38"/>
      <c r="X129" s="38"/>
      <c r="Y129" s="38"/>
      <c r="Z129" s="38"/>
      <c r="AA129" s="38"/>
      <c r="AB129" s="38"/>
      <c r="AC129" s="38"/>
      <c r="AD129" s="38"/>
      <c r="AE129" s="38"/>
      <c r="AR129" s="185" t="s">
        <v>172</v>
      </c>
      <c r="AT129" s="185" t="s">
        <v>250</v>
      </c>
      <c r="AU129" s="185" t="s">
        <v>88</v>
      </c>
      <c r="AY129" s="19" t="s">
        <v>130</v>
      </c>
      <c r="BE129" s="186">
        <f>IF(N129="základní",J129,0)</f>
        <v>0</v>
      </c>
      <c r="BF129" s="186">
        <f>IF(N129="snížená",J129,0)</f>
        <v>0</v>
      </c>
      <c r="BG129" s="186">
        <f>IF(N129="zákl. přenesená",J129,0)</f>
        <v>0</v>
      </c>
      <c r="BH129" s="186">
        <f>IF(N129="sníž. přenesená",J129,0)</f>
        <v>0</v>
      </c>
      <c r="BI129" s="186">
        <f>IF(N129="nulová",J129,0)</f>
        <v>0</v>
      </c>
      <c r="BJ129" s="19" t="s">
        <v>86</v>
      </c>
      <c r="BK129" s="186">
        <f>ROUND(I129*H129,2)</f>
        <v>0</v>
      </c>
      <c r="BL129" s="19" t="s">
        <v>149</v>
      </c>
      <c r="BM129" s="185" t="s">
        <v>1060</v>
      </c>
    </row>
    <row r="130" s="12" customFormat="1" ht="22.8" customHeight="1">
      <c r="A130" s="12"/>
      <c r="B130" s="159"/>
      <c r="C130" s="12"/>
      <c r="D130" s="160" t="s">
        <v>77</v>
      </c>
      <c r="E130" s="170" t="s">
        <v>1061</v>
      </c>
      <c r="F130" s="170" t="s">
        <v>1062</v>
      </c>
      <c r="G130" s="12"/>
      <c r="H130" s="12"/>
      <c r="I130" s="162"/>
      <c r="J130" s="171">
        <f>BK130</f>
        <v>0</v>
      </c>
      <c r="K130" s="12"/>
      <c r="L130" s="159"/>
      <c r="M130" s="164"/>
      <c r="N130" s="165"/>
      <c r="O130" s="165"/>
      <c r="P130" s="166">
        <f>SUM(P131:P147)</f>
        <v>0</v>
      </c>
      <c r="Q130" s="165"/>
      <c r="R130" s="166">
        <f>SUM(R131:R147)</f>
        <v>0</v>
      </c>
      <c r="S130" s="165"/>
      <c r="T130" s="167">
        <f>SUM(T131:T147)</f>
        <v>0</v>
      </c>
      <c r="U130" s="12"/>
      <c r="V130" s="12"/>
      <c r="W130" s="12"/>
      <c r="X130" s="12"/>
      <c r="Y130" s="12"/>
      <c r="Z130" s="12"/>
      <c r="AA130" s="12"/>
      <c r="AB130" s="12"/>
      <c r="AC130" s="12"/>
      <c r="AD130" s="12"/>
      <c r="AE130" s="12"/>
      <c r="AR130" s="160" t="s">
        <v>86</v>
      </c>
      <c r="AT130" s="168" t="s">
        <v>77</v>
      </c>
      <c r="AU130" s="168" t="s">
        <v>86</v>
      </c>
      <c r="AY130" s="160" t="s">
        <v>130</v>
      </c>
      <c r="BK130" s="169">
        <f>SUM(BK131:BK147)</f>
        <v>0</v>
      </c>
    </row>
    <row r="131" s="2" customFormat="1" ht="16.5" customHeight="1">
      <c r="A131" s="38"/>
      <c r="B131" s="172"/>
      <c r="C131" s="221" t="s">
        <v>148</v>
      </c>
      <c r="D131" s="221" t="s">
        <v>250</v>
      </c>
      <c r="E131" s="222" t="s">
        <v>1063</v>
      </c>
      <c r="F131" s="223" t="s">
        <v>1064</v>
      </c>
      <c r="G131" s="224" t="s">
        <v>247</v>
      </c>
      <c r="H131" s="225">
        <v>25</v>
      </c>
      <c r="I131" s="226"/>
      <c r="J131" s="227">
        <f>ROUND(I131*H131,2)</f>
        <v>0</v>
      </c>
      <c r="K131" s="228"/>
      <c r="L131" s="229"/>
      <c r="M131" s="230" t="s">
        <v>1</v>
      </c>
      <c r="N131" s="231" t="s">
        <v>43</v>
      </c>
      <c r="O131" s="77"/>
      <c r="P131" s="183">
        <f>O131*H131</f>
        <v>0</v>
      </c>
      <c r="Q131" s="183">
        <v>0</v>
      </c>
      <c r="R131" s="183">
        <f>Q131*H131</f>
        <v>0</v>
      </c>
      <c r="S131" s="183">
        <v>0</v>
      </c>
      <c r="T131" s="184">
        <f>S131*H131</f>
        <v>0</v>
      </c>
      <c r="U131" s="38"/>
      <c r="V131" s="38"/>
      <c r="W131" s="38"/>
      <c r="X131" s="38"/>
      <c r="Y131" s="38"/>
      <c r="Z131" s="38"/>
      <c r="AA131" s="38"/>
      <c r="AB131" s="38"/>
      <c r="AC131" s="38"/>
      <c r="AD131" s="38"/>
      <c r="AE131" s="38"/>
      <c r="AR131" s="185" t="s">
        <v>172</v>
      </c>
      <c r="AT131" s="185" t="s">
        <v>250</v>
      </c>
      <c r="AU131" s="185" t="s">
        <v>88</v>
      </c>
      <c r="AY131" s="19" t="s">
        <v>130</v>
      </c>
      <c r="BE131" s="186">
        <f>IF(N131="základní",J131,0)</f>
        <v>0</v>
      </c>
      <c r="BF131" s="186">
        <f>IF(N131="snížená",J131,0)</f>
        <v>0</v>
      </c>
      <c r="BG131" s="186">
        <f>IF(N131="zákl. přenesená",J131,0)</f>
        <v>0</v>
      </c>
      <c r="BH131" s="186">
        <f>IF(N131="sníž. přenesená",J131,0)</f>
        <v>0</v>
      </c>
      <c r="BI131" s="186">
        <f>IF(N131="nulová",J131,0)</f>
        <v>0</v>
      </c>
      <c r="BJ131" s="19" t="s">
        <v>86</v>
      </c>
      <c r="BK131" s="186">
        <f>ROUND(I131*H131,2)</f>
        <v>0</v>
      </c>
      <c r="BL131" s="19" t="s">
        <v>149</v>
      </c>
      <c r="BM131" s="185" t="s">
        <v>1065</v>
      </c>
    </row>
    <row r="132" s="2" customFormat="1" ht="16.5" customHeight="1">
      <c r="A132" s="38"/>
      <c r="B132" s="172"/>
      <c r="C132" s="173" t="s">
        <v>160</v>
      </c>
      <c r="D132" s="173" t="s">
        <v>133</v>
      </c>
      <c r="E132" s="174" t="s">
        <v>1066</v>
      </c>
      <c r="F132" s="175" t="s">
        <v>1067</v>
      </c>
      <c r="G132" s="176" t="s">
        <v>247</v>
      </c>
      <c r="H132" s="177">
        <v>25</v>
      </c>
      <c r="I132" s="178"/>
      <c r="J132" s="179">
        <f>ROUND(I132*H132,2)</f>
        <v>0</v>
      </c>
      <c r="K132" s="180"/>
      <c r="L132" s="39"/>
      <c r="M132" s="181" t="s">
        <v>1</v>
      </c>
      <c r="N132" s="182" t="s">
        <v>43</v>
      </c>
      <c r="O132" s="77"/>
      <c r="P132" s="183">
        <f>O132*H132</f>
        <v>0</v>
      </c>
      <c r="Q132" s="183">
        <v>0</v>
      </c>
      <c r="R132" s="183">
        <f>Q132*H132</f>
        <v>0</v>
      </c>
      <c r="S132" s="183">
        <v>0</v>
      </c>
      <c r="T132" s="184">
        <f>S132*H132</f>
        <v>0</v>
      </c>
      <c r="U132" s="38"/>
      <c r="V132" s="38"/>
      <c r="W132" s="38"/>
      <c r="X132" s="38"/>
      <c r="Y132" s="38"/>
      <c r="Z132" s="38"/>
      <c r="AA132" s="38"/>
      <c r="AB132" s="38"/>
      <c r="AC132" s="38"/>
      <c r="AD132" s="38"/>
      <c r="AE132" s="38"/>
      <c r="AR132" s="185" t="s">
        <v>149</v>
      </c>
      <c r="AT132" s="185" t="s">
        <v>133</v>
      </c>
      <c r="AU132" s="185" t="s">
        <v>88</v>
      </c>
      <c r="AY132" s="19" t="s">
        <v>130</v>
      </c>
      <c r="BE132" s="186">
        <f>IF(N132="základní",J132,0)</f>
        <v>0</v>
      </c>
      <c r="BF132" s="186">
        <f>IF(N132="snížená",J132,0)</f>
        <v>0</v>
      </c>
      <c r="BG132" s="186">
        <f>IF(N132="zákl. přenesená",J132,0)</f>
        <v>0</v>
      </c>
      <c r="BH132" s="186">
        <f>IF(N132="sníž. přenesená",J132,0)</f>
        <v>0</v>
      </c>
      <c r="BI132" s="186">
        <f>IF(N132="nulová",J132,0)</f>
        <v>0</v>
      </c>
      <c r="BJ132" s="19" t="s">
        <v>86</v>
      </c>
      <c r="BK132" s="186">
        <f>ROUND(I132*H132,2)</f>
        <v>0</v>
      </c>
      <c r="BL132" s="19" t="s">
        <v>149</v>
      </c>
      <c r="BM132" s="185" t="s">
        <v>1068</v>
      </c>
    </row>
    <row r="133" s="2" customFormat="1" ht="16.5" customHeight="1">
      <c r="A133" s="38"/>
      <c r="B133" s="172"/>
      <c r="C133" s="221" t="s">
        <v>167</v>
      </c>
      <c r="D133" s="221" t="s">
        <v>250</v>
      </c>
      <c r="E133" s="222" t="s">
        <v>1069</v>
      </c>
      <c r="F133" s="223" t="s">
        <v>1070</v>
      </c>
      <c r="G133" s="224" t="s">
        <v>247</v>
      </c>
      <c r="H133" s="225">
        <v>110</v>
      </c>
      <c r="I133" s="226"/>
      <c r="J133" s="227">
        <f>ROUND(I133*H133,2)</f>
        <v>0</v>
      </c>
      <c r="K133" s="228"/>
      <c r="L133" s="229"/>
      <c r="M133" s="230" t="s">
        <v>1</v>
      </c>
      <c r="N133" s="231" t="s">
        <v>43</v>
      </c>
      <c r="O133" s="77"/>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172</v>
      </c>
      <c r="AT133" s="185" t="s">
        <v>250</v>
      </c>
      <c r="AU133" s="185" t="s">
        <v>88</v>
      </c>
      <c r="AY133" s="19" t="s">
        <v>130</v>
      </c>
      <c r="BE133" s="186">
        <f>IF(N133="základní",J133,0)</f>
        <v>0</v>
      </c>
      <c r="BF133" s="186">
        <f>IF(N133="snížená",J133,0)</f>
        <v>0</v>
      </c>
      <c r="BG133" s="186">
        <f>IF(N133="zákl. přenesená",J133,0)</f>
        <v>0</v>
      </c>
      <c r="BH133" s="186">
        <f>IF(N133="sníž. přenesená",J133,0)</f>
        <v>0</v>
      </c>
      <c r="BI133" s="186">
        <f>IF(N133="nulová",J133,0)</f>
        <v>0</v>
      </c>
      <c r="BJ133" s="19" t="s">
        <v>86</v>
      </c>
      <c r="BK133" s="186">
        <f>ROUND(I133*H133,2)</f>
        <v>0</v>
      </c>
      <c r="BL133" s="19" t="s">
        <v>149</v>
      </c>
      <c r="BM133" s="185" t="s">
        <v>1071</v>
      </c>
    </row>
    <row r="134" s="2" customFormat="1" ht="16.5" customHeight="1">
      <c r="A134" s="38"/>
      <c r="B134" s="172"/>
      <c r="C134" s="173" t="s">
        <v>172</v>
      </c>
      <c r="D134" s="173" t="s">
        <v>133</v>
      </c>
      <c r="E134" s="174" t="s">
        <v>1072</v>
      </c>
      <c r="F134" s="175" t="s">
        <v>1073</v>
      </c>
      <c r="G134" s="176" t="s">
        <v>247</v>
      </c>
      <c r="H134" s="177">
        <v>26</v>
      </c>
      <c r="I134" s="178"/>
      <c r="J134" s="179">
        <f>ROUND(I134*H134,2)</f>
        <v>0</v>
      </c>
      <c r="K134" s="180"/>
      <c r="L134" s="39"/>
      <c r="M134" s="181" t="s">
        <v>1</v>
      </c>
      <c r="N134" s="182" t="s">
        <v>43</v>
      </c>
      <c r="O134" s="77"/>
      <c r="P134" s="183">
        <f>O134*H134</f>
        <v>0</v>
      </c>
      <c r="Q134" s="183">
        <v>0</v>
      </c>
      <c r="R134" s="183">
        <f>Q134*H134</f>
        <v>0</v>
      </c>
      <c r="S134" s="183">
        <v>0</v>
      </c>
      <c r="T134" s="184">
        <f>S134*H134</f>
        <v>0</v>
      </c>
      <c r="U134" s="38"/>
      <c r="V134" s="38"/>
      <c r="W134" s="38"/>
      <c r="X134" s="38"/>
      <c r="Y134" s="38"/>
      <c r="Z134" s="38"/>
      <c r="AA134" s="38"/>
      <c r="AB134" s="38"/>
      <c r="AC134" s="38"/>
      <c r="AD134" s="38"/>
      <c r="AE134" s="38"/>
      <c r="AR134" s="185" t="s">
        <v>149</v>
      </c>
      <c r="AT134" s="185" t="s">
        <v>133</v>
      </c>
      <c r="AU134" s="185" t="s">
        <v>88</v>
      </c>
      <c r="AY134" s="19" t="s">
        <v>130</v>
      </c>
      <c r="BE134" s="186">
        <f>IF(N134="základní",J134,0)</f>
        <v>0</v>
      </c>
      <c r="BF134" s="186">
        <f>IF(N134="snížená",J134,0)</f>
        <v>0</v>
      </c>
      <c r="BG134" s="186">
        <f>IF(N134="zákl. přenesená",J134,0)</f>
        <v>0</v>
      </c>
      <c r="BH134" s="186">
        <f>IF(N134="sníž. přenesená",J134,0)</f>
        <v>0</v>
      </c>
      <c r="BI134" s="186">
        <f>IF(N134="nulová",J134,0)</f>
        <v>0</v>
      </c>
      <c r="BJ134" s="19" t="s">
        <v>86</v>
      </c>
      <c r="BK134" s="186">
        <f>ROUND(I134*H134,2)</f>
        <v>0</v>
      </c>
      <c r="BL134" s="19" t="s">
        <v>149</v>
      </c>
      <c r="BM134" s="185" t="s">
        <v>1074</v>
      </c>
    </row>
    <row r="135" s="2" customFormat="1" ht="16.5" customHeight="1">
      <c r="A135" s="38"/>
      <c r="B135" s="172"/>
      <c r="C135" s="173" t="s">
        <v>179</v>
      </c>
      <c r="D135" s="173" t="s">
        <v>133</v>
      </c>
      <c r="E135" s="174" t="s">
        <v>1075</v>
      </c>
      <c r="F135" s="175" t="s">
        <v>1076</v>
      </c>
      <c r="G135" s="176" t="s">
        <v>247</v>
      </c>
      <c r="H135" s="177">
        <v>84</v>
      </c>
      <c r="I135" s="178"/>
      <c r="J135" s="179">
        <f>ROUND(I135*H135,2)</f>
        <v>0</v>
      </c>
      <c r="K135" s="180"/>
      <c r="L135" s="39"/>
      <c r="M135" s="181" t="s">
        <v>1</v>
      </c>
      <c r="N135" s="182" t="s">
        <v>43</v>
      </c>
      <c r="O135" s="77"/>
      <c r="P135" s="183">
        <f>O135*H135</f>
        <v>0</v>
      </c>
      <c r="Q135" s="183">
        <v>0</v>
      </c>
      <c r="R135" s="183">
        <f>Q135*H135</f>
        <v>0</v>
      </c>
      <c r="S135" s="183">
        <v>0</v>
      </c>
      <c r="T135" s="184">
        <f>S135*H135</f>
        <v>0</v>
      </c>
      <c r="U135" s="38"/>
      <c r="V135" s="38"/>
      <c r="W135" s="38"/>
      <c r="X135" s="38"/>
      <c r="Y135" s="38"/>
      <c r="Z135" s="38"/>
      <c r="AA135" s="38"/>
      <c r="AB135" s="38"/>
      <c r="AC135" s="38"/>
      <c r="AD135" s="38"/>
      <c r="AE135" s="38"/>
      <c r="AR135" s="185" t="s">
        <v>149</v>
      </c>
      <c r="AT135" s="185" t="s">
        <v>133</v>
      </c>
      <c r="AU135" s="185" t="s">
        <v>88</v>
      </c>
      <c r="AY135" s="19" t="s">
        <v>130</v>
      </c>
      <c r="BE135" s="186">
        <f>IF(N135="základní",J135,0)</f>
        <v>0</v>
      </c>
      <c r="BF135" s="186">
        <f>IF(N135="snížená",J135,0)</f>
        <v>0</v>
      </c>
      <c r="BG135" s="186">
        <f>IF(N135="zákl. přenesená",J135,0)</f>
        <v>0</v>
      </c>
      <c r="BH135" s="186">
        <f>IF(N135="sníž. přenesená",J135,0)</f>
        <v>0</v>
      </c>
      <c r="BI135" s="186">
        <f>IF(N135="nulová",J135,0)</f>
        <v>0</v>
      </c>
      <c r="BJ135" s="19" t="s">
        <v>86</v>
      </c>
      <c r="BK135" s="186">
        <f>ROUND(I135*H135,2)</f>
        <v>0</v>
      </c>
      <c r="BL135" s="19" t="s">
        <v>149</v>
      </c>
      <c r="BM135" s="185" t="s">
        <v>1077</v>
      </c>
    </row>
    <row r="136" s="2" customFormat="1" ht="16.5" customHeight="1">
      <c r="A136" s="38"/>
      <c r="B136" s="172"/>
      <c r="C136" s="221" t="s">
        <v>184</v>
      </c>
      <c r="D136" s="221" t="s">
        <v>250</v>
      </c>
      <c r="E136" s="222" t="s">
        <v>1078</v>
      </c>
      <c r="F136" s="223" t="s">
        <v>1079</v>
      </c>
      <c r="G136" s="224" t="s">
        <v>247</v>
      </c>
      <c r="H136" s="225">
        <v>25</v>
      </c>
      <c r="I136" s="226"/>
      <c r="J136" s="227">
        <f>ROUND(I136*H136,2)</f>
        <v>0</v>
      </c>
      <c r="K136" s="228"/>
      <c r="L136" s="229"/>
      <c r="M136" s="230" t="s">
        <v>1</v>
      </c>
      <c r="N136" s="231" t="s">
        <v>43</v>
      </c>
      <c r="O136" s="77"/>
      <c r="P136" s="183">
        <f>O136*H136</f>
        <v>0</v>
      </c>
      <c r="Q136" s="183">
        <v>0</v>
      </c>
      <c r="R136" s="183">
        <f>Q136*H136</f>
        <v>0</v>
      </c>
      <c r="S136" s="183">
        <v>0</v>
      </c>
      <c r="T136" s="184">
        <f>S136*H136</f>
        <v>0</v>
      </c>
      <c r="U136" s="38"/>
      <c r="V136" s="38"/>
      <c r="W136" s="38"/>
      <c r="X136" s="38"/>
      <c r="Y136" s="38"/>
      <c r="Z136" s="38"/>
      <c r="AA136" s="38"/>
      <c r="AB136" s="38"/>
      <c r="AC136" s="38"/>
      <c r="AD136" s="38"/>
      <c r="AE136" s="38"/>
      <c r="AR136" s="185" t="s">
        <v>172</v>
      </c>
      <c r="AT136" s="185" t="s">
        <v>250</v>
      </c>
      <c r="AU136" s="185" t="s">
        <v>88</v>
      </c>
      <c r="AY136" s="19" t="s">
        <v>130</v>
      </c>
      <c r="BE136" s="186">
        <f>IF(N136="základní",J136,0)</f>
        <v>0</v>
      </c>
      <c r="BF136" s="186">
        <f>IF(N136="snížená",J136,0)</f>
        <v>0</v>
      </c>
      <c r="BG136" s="186">
        <f>IF(N136="zákl. přenesená",J136,0)</f>
        <v>0</v>
      </c>
      <c r="BH136" s="186">
        <f>IF(N136="sníž. přenesená",J136,0)</f>
        <v>0</v>
      </c>
      <c r="BI136" s="186">
        <f>IF(N136="nulová",J136,0)</f>
        <v>0</v>
      </c>
      <c r="BJ136" s="19" t="s">
        <v>86</v>
      </c>
      <c r="BK136" s="186">
        <f>ROUND(I136*H136,2)</f>
        <v>0</v>
      </c>
      <c r="BL136" s="19" t="s">
        <v>149</v>
      </c>
      <c r="BM136" s="185" t="s">
        <v>1080</v>
      </c>
    </row>
    <row r="137" s="2" customFormat="1" ht="24.15" customHeight="1">
      <c r="A137" s="38"/>
      <c r="B137" s="172"/>
      <c r="C137" s="173" t="s">
        <v>188</v>
      </c>
      <c r="D137" s="173" t="s">
        <v>133</v>
      </c>
      <c r="E137" s="174" t="s">
        <v>1081</v>
      </c>
      <c r="F137" s="175" t="s">
        <v>1082</v>
      </c>
      <c r="G137" s="176" t="s">
        <v>247</v>
      </c>
      <c r="H137" s="177">
        <v>25</v>
      </c>
      <c r="I137" s="178"/>
      <c r="J137" s="179">
        <f>ROUND(I137*H137,2)</f>
        <v>0</v>
      </c>
      <c r="K137" s="180"/>
      <c r="L137" s="39"/>
      <c r="M137" s="181" t="s">
        <v>1</v>
      </c>
      <c r="N137" s="182" t="s">
        <v>43</v>
      </c>
      <c r="O137" s="77"/>
      <c r="P137" s="183">
        <f>O137*H137</f>
        <v>0</v>
      </c>
      <c r="Q137" s="183">
        <v>0</v>
      </c>
      <c r="R137" s="183">
        <f>Q137*H137</f>
        <v>0</v>
      </c>
      <c r="S137" s="183">
        <v>0</v>
      </c>
      <c r="T137" s="184">
        <f>S137*H137</f>
        <v>0</v>
      </c>
      <c r="U137" s="38"/>
      <c r="V137" s="38"/>
      <c r="W137" s="38"/>
      <c r="X137" s="38"/>
      <c r="Y137" s="38"/>
      <c r="Z137" s="38"/>
      <c r="AA137" s="38"/>
      <c r="AB137" s="38"/>
      <c r="AC137" s="38"/>
      <c r="AD137" s="38"/>
      <c r="AE137" s="38"/>
      <c r="AR137" s="185" t="s">
        <v>149</v>
      </c>
      <c r="AT137" s="185" t="s">
        <v>133</v>
      </c>
      <c r="AU137" s="185" t="s">
        <v>88</v>
      </c>
      <c r="AY137" s="19" t="s">
        <v>130</v>
      </c>
      <c r="BE137" s="186">
        <f>IF(N137="základní",J137,0)</f>
        <v>0</v>
      </c>
      <c r="BF137" s="186">
        <f>IF(N137="snížená",J137,0)</f>
        <v>0</v>
      </c>
      <c r="BG137" s="186">
        <f>IF(N137="zákl. přenesená",J137,0)</f>
        <v>0</v>
      </c>
      <c r="BH137" s="186">
        <f>IF(N137="sníž. přenesená",J137,0)</f>
        <v>0</v>
      </c>
      <c r="BI137" s="186">
        <f>IF(N137="nulová",J137,0)</f>
        <v>0</v>
      </c>
      <c r="BJ137" s="19" t="s">
        <v>86</v>
      </c>
      <c r="BK137" s="186">
        <f>ROUND(I137*H137,2)</f>
        <v>0</v>
      </c>
      <c r="BL137" s="19" t="s">
        <v>149</v>
      </c>
      <c r="BM137" s="185" t="s">
        <v>1083</v>
      </c>
    </row>
    <row r="138" s="2" customFormat="1" ht="16.5" customHeight="1">
      <c r="A138" s="38"/>
      <c r="B138" s="172"/>
      <c r="C138" s="221" t="s">
        <v>8</v>
      </c>
      <c r="D138" s="221" t="s">
        <v>250</v>
      </c>
      <c r="E138" s="222" t="s">
        <v>1084</v>
      </c>
      <c r="F138" s="223" t="s">
        <v>1085</v>
      </c>
      <c r="G138" s="224" t="s">
        <v>247</v>
      </c>
      <c r="H138" s="225">
        <v>120</v>
      </c>
      <c r="I138" s="226"/>
      <c r="J138" s="227">
        <f>ROUND(I138*H138,2)</f>
        <v>0</v>
      </c>
      <c r="K138" s="228"/>
      <c r="L138" s="229"/>
      <c r="M138" s="230" t="s">
        <v>1</v>
      </c>
      <c r="N138" s="231" t="s">
        <v>43</v>
      </c>
      <c r="O138" s="77"/>
      <c r="P138" s="183">
        <f>O138*H138</f>
        <v>0</v>
      </c>
      <c r="Q138" s="183">
        <v>0</v>
      </c>
      <c r="R138" s="183">
        <f>Q138*H138</f>
        <v>0</v>
      </c>
      <c r="S138" s="183">
        <v>0</v>
      </c>
      <c r="T138" s="184">
        <f>S138*H138</f>
        <v>0</v>
      </c>
      <c r="U138" s="38"/>
      <c r="V138" s="38"/>
      <c r="W138" s="38"/>
      <c r="X138" s="38"/>
      <c r="Y138" s="38"/>
      <c r="Z138" s="38"/>
      <c r="AA138" s="38"/>
      <c r="AB138" s="38"/>
      <c r="AC138" s="38"/>
      <c r="AD138" s="38"/>
      <c r="AE138" s="38"/>
      <c r="AR138" s="185" t="s">
        <v>172</v>
      </c>
      <c r="AT138" s="185" t="s">
        <v>250</v>
      </c>
      <c r="AU138" s="185" t="s">
        <v>88</v>
      </c>
      <c r="AY138" s="19" t="s">
        <v>130</v>
      </c>
      <c r="BE138" s="186">
        <f>IF(N138="základní",J138,0)</f>
        <v>0</v>
      </c>
      <c r="BF138" s="186">
        <f>IF(N138="snížená",J138,0)</f>
        <v>0</v>
      </c>
      <c r="BG138" s="186">
        <f>IF(N138="zákl. přenesená",J138,0)</f>
        <v>0</v>
      </c>
      <c r="BH138" s="186">
        <f>IF(N138="sníž. přenesená",J138,0)</f>
        <v>0</v>
      </c>
      <c r="BI138" s="186">
        <f>IF(N138="nulová",J138,0)</f>
        <v>0</v>
      </c>
      <c r="BJ138" s="19" t="s">
        <v>86</v>
      </c>
      <c r="BK138" s="186">
        <f>ROUND(I138*H138,2)</f>
        <v>0</v>
      </c>
      <c r="BL138" s="19" t="s">
        <v>149</v>
      </c>
      <c r="BM138" s="185" t="s">
        <v>1086</v>
      </c>
    </row>
    <row r="139" s="2" customFormat="1" ht="16.5" customHeight="1">
      <c r="A139" s="38"/>
      <c r="B139" s="172"/>
      <c r="C139" s="173" t="s">
        <v>255</v>
      </c>
      <c r="D139" s="173" t="s">
        <v>133</v>
      </c>
      <c r="E139" s="174" t="s">
        <v>1087</v>
      </c>
      <c r="F139" s="175" t="s">
        <v>1088</v>
      </c>
      <c r="G139" s="176" t="s">
        <v>247</v>
      </c>
      <c r="H139" s="177">
        <v>120</v>
      </c>
      <c r="I139" s="178"/>
      <c r="J139" s="179">
        <f>ROUND(I139*H139,2)</f>
        <v>0</v>
      </c>
      <c r="K139" s="180"/>
      <c r="L139" s="39"/>
      <c r="M139" s="181" t="s">
        <v>1</v>
      </c>
      <c r="N139" s="182" t="s">
        <v>43</v>
      </c>
      <c r="O139" s="77"/>
      <c r="P139" s="183">
        <f>O139*H139</f>
        <v>0</v>
      </c>
      <c r="Q139" s="183">
        <v>0</v>
      </c>
      <c r="R139" s="183">
        <f>Q139*H139</f>
        <v>0</v>
      </c>
      <c r="S139" s="183">
        <v>0</v>
      </c>
      <c r="T139" s="184">
        <f>S139*H139</f>
        <v>0</v>
      </c>
      <c r="U139" s="38"/>
      <c r="V139" s="38"/>
      <c r="W139" s="38"/>
      <c r="X139" s="38"/>
      <c r="Y139" s="38"/>
      <c r="Z139" s="38"/>
      <c r="AA139" s="38"/>
      <c r="AB139" s="38"/>
      <c r="AC139" s="38"/>
      <c r="AD139" s="38"/>
      <c r="AE139" s="38"/>
      <c r="AR139" s="185" t="s">
        <v>149</v>
      </c>
      <c r="AT139" s="185" t="s">
        <v>133</v>
      </c>
      <c r="AU139" s="185" t="s">
        <v>88</v>
      </c>
      <c r="AY139" s="19" t="s">
        <v>130</v>
      </c>
      <c r="BE139" s="186">
        <f>IF(N139="základní",J139,0)</f>
        <v>0</v>
      </c>
      <c r="BF139" s="186">
        <f>IF(N139="snížená",J139,0)</f>
        <v>0</v>
      </c>
      <c r="BG139" s="186">
        <f>IF(N139="zákl. přenesená",J139,0)</f>
        <v>0</v>
      </c>
      <c r="BH139" s="186">
        <f>IF(N139="sníž. přenesená",J139,0)</f>
        <v>0</v>
      </c>
      <c r="BI139" s="186">
        <f>IF(N139="nulová",J139,0)</f>
        <v>0</v>
      </c>
      <c r="BJ139" s="19" t="s">
        <v>86</v>
      </c>
      <c r="BK139" s="186">
        <f>ROUND(I139*H139,2)</f>
        <v>0</v>
      </c>
      <c r="BL139" s="19" t="s">
        <v>149</v>
      </c>
      <c r="BM139" s="185" t="s">
        <v>1089</v>
      </c>
    </row>
    <row r="140" s="2" customFormat="1" ht="21.75" customHeight="1">
      <c r="A140" s="38"/>
      <c r="B140" s="172"/>
      <c r="C140" s="221" t="s">
        <v>259</v>
      </c>
      <c r="D140" s="221" t="s">
        <v>250</v>
      </c>
      <c r="E140" s="222" t="s">
        <v>1090</v>
      </c>
      <c r="F140" s="223" t="s">
        <v>1091</v>
      </c>
      <c r="G140" s="224" t="s">
        <v>247</v>
      </c>
      <c r="H140" s="225">
        <v>42</v>
      </c>
      <c r="I140" s="226"/>
      <c r="J140" s="227">
        <f>ROUND(I140*H140,2)</f>
        <v>0</v>
      </c>
      <c r="K140" s="228"/>
      <c r="L140" s="229"/>
      <c r="M140" s="230" t="s">
        <v>1</v>
      </c>
      <c r="N140" s="231" t="s">
        <v>43</v>
      </c>
      <c r="O140" s="77"/>
      <c r="P140" s="183">
        <f>O140*H140</f>
        <v>0</v>
      </c>
      <c r="Q140" s="183">
        <v>0</v>
      </c>
      <c r="R140" s="183">
        <f>Q140*H140</f>
        <v>0</v>
      </c>
      <c r="S140" s="183">
        <v>0</v>
      </c>
      <c r="T140" s="184">
        <f>S140*H140</f>
        <v>0</v>
      </c>
      <c r="U140" s="38"/>
      <c r="V140" s="38"/>
      <c r="W140" s="38"/>
      <c r="X140" s="38"/>
      <c r="Y140" s="38"/>
      <c r="Z140" s="38"/>
      <c r="AA140" s="38"/>
      <c r="AB140" s="38"/>
      <c r="AC140" s="38"/>
      <c r="AD140" s="38"/>
      <c r="AE140" s="38"/>
      <c r="AR140" s="185" t="s">
        <v>172</v>
      </c>
      <c r="AT140" s="185" t="s">
        <v>250</v>
      </c>
      <c r="AU140" s="185" t="s">
        <v>88</v>
      </c>
      <c r="AY140" s="19" t="s">
        <v>130</v>
      </c>
      <c r="BE140" s="186">
        <f>IF(N140="základní",J140,0)</f>
        <v>0</v>
      </c>
      <c r="BF140" s="186">
        <f>IF(N140="snížená",J140,0)</f>
        <v>0</v>
      </c>
      <c r="BG140" s="186">
        <f>IF(N140="zákl. přenesená",J140,0)</f>
        <v>0</v>
      </c>
      <c r="BH140" s="186">
        <f>IF(N140="sníž. přenesená",J140,0)</f>
        <v>0</v>
      </c>
      <c r="BI140" s="186">
        <f>IF(N140="nulová",J140,0)</f>
        <v>0</v>
      </c>
      <c r="BJ140" s="19" t="s">
        <v>86</v>
      </c>
      <c r="BK140" s="186">
        <f>ROUND(I140*H140,2)</f>
        <v>0</v>
      </c>
      <c r="BL140" s="19" t="s">
        <v>149</v>
      </c>
      <c r="BM140" s="185" t="s">
        <v>1092</v>
      </c>
    </row>
    <row r="141" s="2" customFormat="1" ht="24.15" customHeight="1">
      <c r="A141" s="38"/>
      <c r="B141" s="172"/>
      <c r="C141" s="173" t="s">
        <v>266</v>
      </c>
      <c r="D141" s="173" t="s">
        <v>133</v>
      </c>
      <c r="E141" s="174" t="s">
        <v>1093</v>
      </c>
      <c r="F141" s="175" t="s">
        <v>1094</v>
      </c>
      <c r="G141" s="176" t="s">
        <v>247</v>
      </c>
      <c r="H141" s="177">
        <v>42</v>
      </c>
      <c r="I141" s="178"/>
      <c r="J141" s="179">
        <f>ROUND(I141*H141,2)</f>
        <v>0</v>
      </c>
      <c r="K141" s="180"/>
      <c r="L141" s="39"/>
      <c r="M141" s="181" t="s">
        <v>1</v>
      </c>
      <c r="N141" s="182" t="s">
        <v>43</v>
      </c>
      <c r="O141" s="77"/>
      <c r="P141" s="183">
        <f>O141*H141</f>
        <v>0</v>
      </c>
      <c r="Q141" s="183">
        <v>0</v>
      </c>
      <c r="R141" s="183">
        <f>Q141*H141</f>
        <v>0</v>
      </c>
      <c r="S141" s="183">
        <v>0</v>
      </c>
      <c r="T141" s="184">
        <f>S141*H141</f>
        <v>0</v>
      </c>
      <c r="U141" s="38"/>
      <c r="V141" s="38"/>
      <c r="W141" s="38"/>
      <c r="X141" s="38"/>
      <c r="Y141" s="38"/>
      <c r="Z141" s="38"/>
      <c r="AA141" s="38"/>
      <c r="AB141" s="38"/>
      <c r="AC141" s="38"/>
      <c r="AD141" s="38"/>
      <c r="AE141" s="38"/>
      <c r="AR141" s="185" t="s">
        <v>149</v>
      </c>
      <c r="AT141" s="185" t="s">
        <v>133</v>
      </c>
      <c r="AU141" s="185" t="s">
        <v>88</v>
      </c>
      <c r="AY141" s="19" t="s">
        <v>130</v>
      </c>
      <c r="BE141" s="186">
        <f>IF(N141="základní",J141,0)</f>
        <v>0</v>
      </c>
      <c r="BF141" s="186">
        <f>IF(N141="snížená",J141,0)</f>
        <v>0</v>
      </c>
      <c r="BG141" s="186">
        <f>IF(N141="zákl. přenesená",J141,0)</f>
        <v>0</v>
      </c>
      <c r="BH141" s="186">
        <f>IF(N141="sníž. přenesená",J141,0)</f>
        <v>0</v>
      </c>
      <c r="BI141" s="186">
        <f>IF(N141="nulová",J141,0)</f>
        <v>0</v>
      </c>
      <c r="BJ141" s="19" t="s">
        <v>86</v>
      </c>
      <c r="BK141" s="186">
        <f>ROUND(I141*H141,2)</f>
        <v>0</v>
      </c>
      <c r="BL141" s="19" t="s">
        <v>149</v>
      </c>
      <c r="BM141" s="185" t="s">
        <v>1095</v>
      </c>
    </row>
    <row r="142" s="2" customFormat="1" ht="21.75" customHeight="1">
      <c r="A142" s="38"/>
      <c r="B142" s="172"/>
      <c r="C142" s="221" t="s">
        <v>359</v>
      </c>
      <c r="D142" s="221" t="s">
        <v>250</v>
      </c>
      <c r="E142" s="222" t="s">
        <v>1096</v>
      </c>
      <c r="F142" s="223" t="s">
        <v>1097</v>
      </c>
      <c r="G142" s="224" t="s">
        <v>247</v>
      </c>
      <c r="H142" s="225">
        <v>78</v>
      </c>
      <c r="I142" s="226"/>
      <c r="J142" s="227">
        <f>ROUND(I142*H142,2)</f>
        <v>0</v>
      </c>
      <c r="K142" s="228"/>
      <c r="L142" s="229"/>
      <c r="M142" s="230" t="s">
        <v>1</v>
      </c>
      <c r="N142" s="231" t="s">
        <v>43</v>
      </c>
      <c r="O142" s="77"/>
      <c r="P142" s="183">
        <f>O142*H142</f>
        <v>0</v>
      </c>
      <c r="Q142" s="183">
        <v>0</v>
      </c>
      <c r="R142" s="183">
        <f>Q142*H142</f>
        <v>0</v>
      </c>
      <c r="S142" s="183">
        <v>0</v>
      </c>
      <c r="T142" s="184">
        <f>S142*H142</f>
        <v>0</v>
      </c>
      <c r="U142" s="38"/>
      <c r="V142" s="38"/>
      <c r="W142" s="38"/>
      <c r="X142" s="38"/>
      <c r="Y142" s="38"/>
      <c r="Z142" s="38"/>
      <c r="AA142" s="38"/>
      <c r="AB142" s="38"/>
      <c r="AC142" s="38"/>
      <c r="AD142" s="38"/>
      <c r="AE142" s="38"/>
      <c r="AR142" s="185" t="s">
        <v>172</v>
      </c>
      <c r="AT142" s="185" t="s">
        <v>250</v>
      </c>
      <c r="AU142" s="185" t="s">
        <v>88</v>
      </c>
      <c r="AY142" s="19" t="s">
        <v>130</v>
      </c>
      <c r="BE142" s="186">
        <f>IF(N142="základní",J142,0)</f>
        <v>0</v>
      </c>
      <c r="BF142" s="186">
        <f>IF(N142="snížená",J142,0)</f>
        <v>0</v>
      </c>
      <c r="BG142" s="186">
        <f>IF(N142="zákl. přenesená",J142,0)</f>
        <v>0</v>
      </c>
      <c r="BH142" s="186">
        <f>IF(N142="sníž. přenesená",J142,0)</f>
        <v>0</v>
      </c>
      <c r="BI142" s="186">
        <f>IF(N142="nulová",J142,0)</f>
        <v>0</v>
      </c>
      <c r="BJ142" s="19" t="s">
        <v>86</v>
      </c>
      <c r="BK142" s="186">
        <f>ROUND(I142*H142,2)</f>
        <v>0</v>
      </c>
      <c r="BL142" s="19" t="s">
        <v>149</v>
      </c>
      <c r="BM142" s="185" t="s">
        <v>1098</v>
      </c>
    </row>
    <row r="143" s="2" customFormat="1" ht="24.15" customHeight="1">
      <c r="A143" s="38"/>
      <c r="B143" s="172"/>
      <c r="C143" s="173" t="s">
        <v>372</v>
      </c>
      <c r="D143" s="173" t="s">
        <v>133</v>
      </c>
      <c r="E143" s="174" t="s">
        <v>1099</v>
      </c>
      <c r="F143" s="175" t="s">
        <v>1094</v>
      </c>
      <c r="G143" s="176" t="s">
        <v>247</v>
      </c>
      <c r="H143" s="177">
        <v>78</v>
      </c>
      <c r="I143" s="178"/>
      <c r="J143" s="179">
        <f>ROUND(I143*H143,2)</f>
        <v>0</v>
      </c>
      <c r="K143" s="180"/>
      <c r="L143" s="39"/>
      <c r="M143" s="181" t="s">
        <v>1</v>
      </c>
      <c r="N143" s="182" t="s">
        <v>43</v>
      </c>
      <c r="O143" s="77"/>
      <c r="P143" s="183">
        <f>O143*H143</f>
        <v>0</v>
      </c>
      <c r="Q143" s="183">
        <v>0</v>
      </c>
      <c r="R143" s="183">
        <f>Q143*H143</f>
        <v>0</v>
      </c>
      <c r="S143" s="183">
        <v>0</v>
      </c>
      <c r="T143" s="184">
        <f>S143*H143</f>
        <v>0</v>
      </c>
      <c r="U143" s="38"/>
      <c r="V143" s="38"/>
      <c r="W143" s="38"/>
      <c r="X143" s="38"/>
      <c r="Y143" s="38"/>
      <c r="Z143" s="38"/>
      <c r="AA143" s="38"/>
      <c r="AB143" s="38"/>
      <c r="AC143" s="38"/>
      <c r="AD143" s="38"/>
      <c r="AE143" s="38"/>
      <c r="AR143" s="185" t="s">
        <v>149</v>
      </c>
      <c r="AT143" s="185" t="s">
        <v>133</v>
      </c>
      <c r="AU143" s="185" t="s">
        <v>88</v>
      </c>
      <c r="AY143" s="19" t="s">
        <v>130</v>
      </c>
      <c r="BE143" s="186">
        <f>IF(N143="základní",J143,0)</f>
        <v>0</v>
      </c>
      <c r="BF143" s="186">
        <f>IF(N143="snížená",J143,0)</f>
        <v>0</v>
      </c>
      <c r="BG143" s="186">
        <f>IF(N143="zákl. přenesená",J143,0)</f>
        <v>0</v>
      </c>
      <c r="BH143" s="186">
        <f>IF(N143="sníž. přenesená",J143,0)</f>
        <v>0</v>
      </c>
      <c r="BI143" s="186">
        <f>IF(N143="nulová",J143,0)</f>
        <v>0</v>
      </c>
      <c r="BJ143" s="19" t="s">
        <v>86</v>
      </c>
      <c r="BK143" s="186">
        <f>ROUND(I143*H143,2)</f>
        <v>0</v>
      </c>
      <c r="BL143" s="19" t="s">
        <v>149</v>
      </c>
      <c r="BM143" s="185" t="s">
        <v>1100</v>
      </c>
    </row>
    <row r="144" s="2" customFormat="1" ht="21.75" customHeight="1">
      <c r="A144" s="38"/>
      <c r="B144" s="172"/>
      <c r="C144" s="221" t="s">
        <v>379</v>
      </c>
      <c r="D144" s="221" t="s">
        <v>250</v>
      </c>
      <c r="E144" s="222" t="s">
        <v>1101</v>
      </c>
      <c r="F144" s="223" t="s">
        <v>1102</v>
      </c>
      <c r="G144" s="224" t="s">
        <v>247</v>
      </c>
      <c r="H144" s="225">
        <v>26</v>
      </c>
      <c r="I144" s="226"/>
      <c r="J144" s="227">
        <f>ROUND(I144*H144,2)</f>
        <v>0</v>
      </c>
      <c r="K144" s="228"/>
      <c r="L144" s="229"/>
      <c r="M144" s="230" t="s">
        <v>1</v>
      </c>
      <c r="N144" s="231" t="s">
        <v>43</v>
      </c>
      <c r="O144" s="77"/>
      <c r="P144" s="183">
        <f>O144*H144</f>
        <v>0</v>
      </c>
      <c r="Q144" s="183">
        <v>0</v>
      </c>
      <c r="R144" s="183">
        <f>Q144*H144</f>
        <v>0</v>
      </c>
      <c r="S144" s="183">
        <v>0</v>
      </c>
      <c r="T144" s="184">
        <f>S144*H144</f>
        <v>0</v>
      </c>
      <c r="U144" s="38"/>
      <c r="V144" s="38"/>
      <c r="W144" s="38"/>
      <c r="X144" s="38"/>
      <c r="Y144" s="38"/>
      <c r="Z144" s="38"/>
      <c r="AA144" s="38"/>
      <c r="AB144" s="38"/>
      <c r="AC144" s="38"/>
      <c r="AD144" s="38"/>
      <c r="AE144" s="38"/>
      <c r="AR144" s="185" t="s">
        <v>172</v>
      </c>
      <c r="AT144" s="185" t="s">
        <v>250</v>
      </c>
      <c r="AU144" s="185" t="s">
        <v>88</v>
      </c>
      <c r="AY144" s="19" t="s">
        <v>130</v>
      </c>
      <c r="BE144" s="186">
        <f>IF(N144="základní",J144,0)</f>
        <v>0</v>
      </c>
      <c r="BF144" s="186">
        <f>IF(N144="snížená",J144,0)</f>
        <v>0</v>
      </c>
      <c r="BG144" s="186">
        <f>IF(N144="zákl. přenesená",J144,0)</f>
        <v>0</v>
      </c>
      <c r="BH144" s="186">
        <f>IF(N144="sníž. přenesená",J144,0)</f>
        <v>0</v>
      </c>
      <c r="BI144" s="186">
        <f>IF(N144="nulová",J144,0)</f>
        <v>0</v>
      </c>
      <c r="BJ144" s="19" t="s">
        <v>86</v>
      </c>
      <c r="BK144" s="186">
        <f>ROUND(I144*H144,2)</f>
        <v>0</v>
      </c>
      <c r="BL144" s="19" t="s">
        <v>149</v>
      </c>
      <c r="BM144" s="185" t="s">
        <v>1103</v>
      </c>
    </row>
    <row r="145" s="2" customFormat="1" ht="24.15" customHeight="1">
      <c r="A145" s="38"/>
      <c r="B145" s="172"/>
      <c r="C145" s="173" t="s">
        <v>385</v>
      </c>
      <c r="D145" s="173" t="s">
        <v>133</v>
      </c>
      <c r="E145" s="174" t="s">
        <v>1104</v>
      </c>
      <c r="F145" s="175" t="s">
        <v>1105</v>
      </c>
      <c r="G145" s="176" t="s">
        <v>247</v>
      </c>
      <c r="H145" s="177">
        <v>26</v>
      </c>
      <c r="I145" s="178"/>
      <c r="J145" s="179">
        <f>ROUND(I145*H145,2)</f>
        <v>0</v>
      </c>
      <c r="K145" s="180"/>
      <c r="L145" s="39"/>
      <c r="M145" s="181" t="s">
        <v>1</v>
      </c>
      <c r="N145" s="182" t="s">
        <v>43</v>
      </c>
      <c r="O145" s="77"/>
      <c r="P145" s="183">
        <f>O145*H145</f>
        <v>0</v>
      </c>
      <c r="Q145" s="183">
        <v>0</v>
      </c>
      <c r="R145" s="183">
        <f>Q145*H145</f>
        <v>0</v>
      </c>
      <c r="S145" s="183">
        <v>0</v>
      </c>
      <c r="T145" s="184">
        <f>S145*H145</f>
        <v>0</v>
      </c>
      <c r="U145" s="38"/>
      <c r="V145" s="38"/>
      <c r="W145" s="38"/>
      <c r="X145" s="38"/>
      <c r="Y145" s="38"/>
      <c r="Z145" s="38"/>
      <c r="AA145" s="38"/>
      <c r="AB145" s="38"/>
      <c r="AC145" s="38"/>
      <c r="AD145" s="38"/>
      <c r="AE145" s="38"/>
      <c r="AR145" s="185" t="s">
        <v>149</v>
      </c>
      <c r="AT145" s="185" t="s">
        <v>133</v>
      </c>
      <c r="AU145" s="185" t="s">
        <v>88</v>
      </c>
      <c r="AY145" s="19" t="s">
        <v>130</v>
      </c>
      <c r="BE145" s="186">
        <f>IF(N145="základní",J145,0)</f>
        <v>0</v>
      </c>
      <c r="BF145" s="186">
        <f>IF(N145="snížená",J145,0)</f>
        <v>0</v>
      </c>
      <c r="BG145" s="186">
        <f>IF(N145="zákl. přenesená",J145,0)</f>
        <v>0</v>
      </c>
      <c r="BH145" s="186">
        <f>IF(N145="sníž. přenesená",J145,0)</f>
        <v>0</v>
      </c>
      <c r="BI145" s="186">
        <f>IF(N145="nulová",J145,0)</f>
        <v>0</v>
      </c>
      <c r="BJ145" s="19" t="s">
        <v>86</v>
      </c>
      <c r="BK145" s="186">
        <f>ROUND(I145*H145,2)</f>
        <v>0</v>
      </c>
      <c r="BL145" s="19" t="s">
        <v>149</v>
      </c>
      <c r="BM145" s="185" t="s">
        <v>1106</v>
      </c>
    </row>
    <row r="146" s="2" customFormat="1" ht="24.15" customHeight="1">
      <c r="A146" s="38"/>
      <c r="B146" s="172"/>
      <c r="C146" s="221" t="s">
        <v>392</v>
      </c>
      <c r="D146" s="221" t="s">
        <v>250</v>
      </c>
      <c r="E146" s="222" t="s">
        <v>1107</v>
      </c>
      <c r="F146" s="223" t="s">
        <v>1108</v>
      </c>
      <c r="G146" s="224" t="s">
        <v>247</v>
      </c>
      <c r="H146" s="225">
        <v>50</v>
      </c>
      <c r="I146" s="226"/>
      <c r="J146" s="227">
        <f>ROUND(I146*H146,2)</f>
        <v>0</v>
      </c>
      <c r="K146" s="228"/>
      <c r="L146" s="229"/>
      <c r="M146" s="230" t="s">
        <v>1</v>
      </c>
      <c r="N146" s="231" t="s">
        <v>43</v>
      </c>
      <c r="O146" s="77"/>
      <c r="P146" s="183">
        <f>O146*H146</f>
        <v>0</v>
      </c>
      <c r="Q146" s="183">
        <v>0</v>
      </c>
      <c r="R146" s="183">
        <f>Q146*H146</f>
        <v>0</v>
      </c>
      <c r="S146" s="183">
        <v>0</v>
      </c>
      <c r="T146" s="184">
        <f>S146*H146</f>
        <v>0</v>
      </c>
      <c r="U146" s="38"/>
      <c r="V146" s="38"/>
      <c r="W146" s="38"/>
      <c r="X146" s="38"/>
      <c r="Y146" s="38"/>
      <c r="Z146" s="38"/>
      <c r="AA146" s="38"/>
      <c r="AB146" s="38"/>
      <c r="AC146" s="38"/>
      <c r="AD146" s="38"/>
      <c r="AE146" s="38"/>
      <c r="AR146" s="185" t="s">
        <v>172</v>
      </c>
      <c r="AT146" s="185" t="s">
        <v>250</v>
      </c>
      <c r="AU146" s="185" t="s">
        <v>88</v>
      </c>
      <c r="AY146" s="19" t="s">
        <v>130</v>
      </c>
      <c r="BE146" s="186">
        <f>IF(N146="základní",J146,0)</f>
        <v>0</v>
      </c>
      <c r="BF146" s="186">
        <f>IF(N146="snížená",J146,0)</f>
        <v>0</v>
      </c>
      <c r="BG146" s="186">
        <f>IF(N146="zákl. přenesená",J146,0)</f>
        <v>0</v>
      </c>
      <c r="BH146" s="186">
        <f>IF(N146="sníž. přenesená",J146,0)</f>
        <v>0</v>
      </c>
      <c r="BI146" s="186">
        <f>IF(N146="nulová",J146,0)</f>
        <v>0</v>
      </c>
      <c r="BJ146" s="19" t="s">
        <v>86</v>
      </c>
      <c r="BK146" s="186">
        <f>ROUND(I146*H146,2)</f>
        <v>0</v>
      </c>
      <c r="BL146" s="19" t="s">
        <v>149</v>
      </c>
      <c r="BM146" s="185" t="s">
        <v>1109</v>
      </c>
    </row>
    <row r="147" s="2" customFormat="1" ht="24.15" customHeight="1">
      <c r="A147" s="38"/>
      <c r="B147" s="172"/>
      <c r="C147" s="173" t="s">
        <v>7</v>
      </c>
      <c r="D147" s="173" t="s">
        <v>133</v>
      </c>
      <c r="E147" s="174" t="s">
        <v>1110</v>
      </c>
      <c r="F147" s="175" t="s">
        <v>1111</v>
      </c>
      <c r="G147" s="176" t="s">
        <v>247</v>
      </c>
      <c r="H147" s="177">
        <v>50</v>
      </c>
      <c r="I147" s="178"/>
      <c r="J147" s="179">
        <f>ROUND(I147*H147,2)</f>
        <v>0</v>
      </c>
      <c r="K147" s="180"/>
      <c r="L147" s="39"/>
      <c r="M147" s="181" t="s">
        <v>1</v>
      </c>
      <c r="N147" s="182" t="s">
        <v>43</v>
      </c>
      <c r="O147" s="77"/>
      <c r="P147" s="183">
        <f>O147*H147</f>
        <v>0</v>
      </c>
      <c r="Q147" s="183">
        <v>0</v>
      </c>
      <c r="R147" s="183">
        <f>Q147*H147</f>
        <v>0</v>
      </c>
      <c r="S147" s="183">
        <v>0</v>
      </c>
      <c r="T147" s="184">
        <f>S147*H147</f>
        <v>0</v>
      </c>
      <c r="U147" s="38"/>
      <c r="V147" s="38"/>
      <c r="W147" s="38"/>
      <c r="X147" s="38"/>
      <c r="Y147" s="38"/>
      <c r="Z147" s="38"/>
      <c r="AA147" s="38"/>
      <c r="AB147" s="38"/>
      <c r="AC147" s="38"/>
      <c r="AD147" s="38"/>
      <c r="AE147" s="38"/>
      <c r="AR147" s="185" t="s">
        <v>149</v>
      </c>
      <c r="AT147" s="185" t="s">
        <v>133</v>
      </c>
      <c r="AU147" s="185" t="s">
        <v>88</v>
      </c>
      <c r="AY147" s="19" t="s">
        <v>130</v>
      </c>
      <c r="BE147" s="186">
        <f>IF(N147="základní",J147,0)</f>
        <v>0</v>
      </c>
      <c r="BF147" s="186">
        <f>IF(N147="snížená",J147,0)</f>
        <v>0</v>
      </c>
      <c r="BG147" s="186">
        <f>IF(N147="zákl. přenesená",J147,0)</f>
        <v>0</v>
      </c>
      <c r="BH147" s="186">
        <f>IF(N147="sníž. přenesená",J147,0)</f>
        <v>0</v>
      </c>
      <c r="BI147" s="186">
        <f>IF(N147="nulová",J147,0)</f>
        <v>0</v>
      </c>
      <c r="BJ147" s="19" t="s">
        <v>86</v>
      </c>
      <c r="BK147" s="186">
        <f>ROUND(I147*H147,2)</f>
        <v>0</v>
      </c>
      <c r="BL147" s="19" t="s">
        <v>149</v>
      </c>
      <c r="BM147" s="185" t="s">
        <v>1112</v>
      </c>
    </row>
    <row r="148" s="12" customFormat="1" ht="22.8" customHeight="1">
      <c r="A148" s="12"/>
      <c r="B148" s="159"/>
      <c r="C148" s="12"/>
      <c r="D148" s="160" t="s">
        <v>77</v>
      </c>
      <c r="E148" s="170" t="s">
        <v>1113</v>
      </c>
      <c r="F148" s="170" t="s">
        <v>1114</v>
      </c>
      <c r="G148" s="12"/>
      <c r="H148" s="12"/>
      <c r="I148" s="162"/>
      <c r="J148" s="171">
        <f>BK148</f>
        <v>0</v>
      </c>
      <c r="K148" s="12"/>
      <c r="L148" s="159"/>
      <c r="M148" s="164"/>
      <c r="N148" s="165"/>
      <c r="O148" s="165"/>
      <c r="P148" s="166">
        <f>SUM(P149:P156)</f>
        <v>0</v>
      </c>
      <c r="Q148" s="165"/>
      <c r="R148" s="166">
        <f>SUM(R149:R156)</f>
        <v>0</v>
      </c>
      <c r="S148" s="165"/>
      <c r="T148" s="167">
        <f>SUM(T149:T156)</f>
        <v>0</v>
      </c>
      <c r="U148" s="12"/>
      <c r="V148" s="12"/>
      <c r="W148" s="12"/>
      <c r="X148" s="12"/>
      <c r="Y148" s="12"/>
      <c r="Z148" s="12"/>
      <c r="AA148" s="12"/>
      <c r="AB148" s="12"/>
      <c r="AC148" s="12"/>
      <c r="AD148" s="12"/>
      <c r="AE148" s="12"/>
      <c r="AR148" s="160" t="s">
        <v>86</v>
      </c>
      <c r="AT148" s="168" t="s">
        <v>77</v>
      </c>
      <c r="AU148" s="168" t="s">
        <v>86</v>
      </c>
      <c r="AY148" s="160" t="s">
        <v>130</v>
      </c>
      <c r="BK148" s="169">
        <f>SUM(BK149:BK156)</f>
        <v>0</v>
      </c>
    </row>
    <row r="149" s="2" customFormat="1" ht="16.5" customHeight="1">
      <c r="A149" s="38"/>
      <c r="B149" s="172"/>
      <c r="C149" s="221" t="s">
        <v>406</v>
      </c>
      <c r="D149" s="221" t="s">
        <v>250</v>
      </c>
      <c r="E149" s="222" t="s">
        <v>1115</v>
      </c>
      <c r="F149" s="223" t="s">
        <v>1116</v>
      </c>
      <c r="G149" s="224" t="s">
        <v>860</v>
      </c>
      <c r="H149" s="225">
        <v>2</v>
      </c>
      <c r="I149" s="226"/>
      <c r="J149" s="227">
        <f>ROUND(I149*H149,2)</f>
        <v>0</v>
      </c>
      <c r="K149" s="228"/>
      <c r="L149" s="229"/>
      <c r="M149" s="230" t="s">
        <v>1</v>
      </c>
      <c r="N149" s="231" t="s">
        <v>43</v>
      </c>
      <c r="O149" s="77"/>
      <c r="P149" s="183">
        <f>O149*H149</f>
        <v>0</v>
      </c>
      <c r="Q149" s="183">
        <v>0</v>
      </c>
      <c r="R149" s="183">
        <f>Q149*H149</f>
        <v>0</v>
      </c>
      <c r="S149" s="183">
        <v>0</v>
      </c>
      <c r="T149" s="184">
        <f>S149*H149</f>
        <v>0</v>
      </c>
      <c r="U149" s="38"/>
      <c r="V149" s="38"/>
      <c r="W149" s="38"/>
      <c r="X149" s="38"/>
      <c r="Y149" s="38"/>
      <c r="Z149" s="38"/>
      <c r="AA149" s="38"/>
      <c r="AB149" s="38"/>
      <c r="AC149" s="38"/>
      <c r="AD149" s="38"/>
      <c r="AE149" s="38"/>
      <c r="AR149" s="185" t="s">
        <v>172</v>
      </c>
      <c r="AT149" s="185" t="s">
        <v>250</v>
      </c>
      <c r="AU149" s="185" t="s">
        <v>88</v>
      </c>
      <c r="AY149" s="19" t="s">
        <v>130</v>
      </c>
      <c r="BE149" s="186">
        <f>IF(N149="základní",J149,0)</f>
        <v>0</v>
      </c>
      <c r="BF149" s="186">
        <f>IF(N149="snížená",J149,0)</f>
        <v>0</v>
      </c>
      <c r="BG149" s="186">
        <f>IF(N149="zákl. přenesená",J149,0)</f>
        <v>0</v>
      </c>
      <c r="BH149" s="186">
        <f>IF(N149="sníž. přenesená",J149,0)</f>
        <v>0</v>
      </c>
      <c r="BI149" s="186">
        <f>IF(N149="nulová",J149,0)</f>
        <v>0</v>
      </c>
      <c r="BJ149" s="19" t="s">
        <v>86</v>
      </c>
      <c r="BK149" s="186">
        <f>ROUND(I149*H149,2)</f>
        <v>0</v>
      </c>
      <c r="BL149" s="19" t="s">
        <v>149</v>
      </c>
      <c r="BM149" s="185" t="s">
        <v>1117</v>
      </c>
    </row>
    <row r="150" s="2" customFormat="1" ht="16.5" customHeight="1">
      <c r="A150" s="38"/>
      <c r="B150" s="172"/>
      <c r="C150" s="173" t="s">
        <v>414</v>
      </c>
      <c r="D150" s="173" t="s">
        <v>133</v>
      </c>
      <c r="E150" s="174" t="s">
        <v>1118</v>
      </c>
      <c r="F150" s="175" t="s">
        <v>1119</v>
      </c>
      <c r="G150" s="176" t="s">
        <v>860</v>
      </c>
      <c r="H150" s="177">
        <v>2</v>
      </c>
      <c r="I150" s="178"/>
      <c r="J150" s="179">
        <f>ROUND(I150*H150,2)</f>
        <v>0</v>
      </c>
      <c r="K150" s="180"/>
      <c r="L150" s="39"/>
      <c r="M150" s="181" t="s">
        <v>1</v>
      </c>
      <c r="N150" s="182" t="s">
        <v>43</v>
      </c>
      <c r="O150" s="77"/>
      <c r="P150" s="183">
        <f>O150*H150</f>
        <v>0</v>
      </c>
      <c r="Q150" s="183">
        <v>0</v>
      </c>
      <c r="R150" s="183">
        <f>Q150*H150</f>
        <v>0</v>
      </c>
      <c r="S150" s="183">
        <v>0</v>
      </c>
      <c r="T150" s="184">
        <f>S150*H150</f>
        <v>0</v>
      </c>
      <c r="U150" s="38"/>
      <c r="V150" s="38"/>
      <c r="W150" s="38"/>
      <c r="X150" s="38"/>
      <c r="Y150" s="38"/>
      <c r="Z150" s="38"/>
      <c r="AA150" s="38"/>
      <c r="AB150" s="38"/>
      <c r="AC150" s="38"/>
      <c r="AD150" s="38"/>
      <c r="AE150" s="38"/>
      <c r="AR150" s="185" t="s">
        <v>149</v>
      </c>
      <c r="AT150" s="185" t="s">
        <v>133</v>
      </c>
      <c r="AU150" s="185" t="s">
        <v>88</v>
      </c>
      <c r="AY150" s="19" t="s">
        <v>130</v>
      </c>
      <c r="BE150" s="186">
        <f>IF(N150="základní",J150,0)</f>
        <v>0</v>
      </c>
      <c r="BF150" s="186">
        <f>IF(N150="snížená",J150,0)</f>
        <v>0</v>
      </c>
      <c r="BG150" s="186">
        <f>IF(N150="zákl. přenesená",J150,0)</f>
        <v>0</v>
      </c>
      <c r="BH150" s="186">
        <f>IF(N150="sníž. přenesená",J150,0)</f>
        <v>0</v>
      </c>
      <c r="BI150" s="186">
        <f>IF(N150="nulová",J150,0)</f>
        <v>0</v>
      </c>
      <c r="BJ150" s="19" t="s">
        <v>86</v>
      </c>
      <c r="BK150" s="186">
        <f>ROUND(I150*H150,2)</f>
        <v>0</v>
      </c>
      <c r="BL150" s="19" t="s">
        <v>149</v>
      </c>
      <c r="BM150" s="185" t="s">
        <v>1120</v>
      </c>
    </row>
    <row r="151" s="2" customFormat="1" ht="16.5" customHeight="1">
      <c r="A151" s="38"/>
      <c r="B151" s="172"/>
      <c r="C151" s="221" t="s">
        <v>419</v>
      </c>
      <c r="D151" s="221" t="s">
        <v>250</v>
      </c>
      <c r="E151" s="222" t="s">
        <v>1121</v>
      </c>
      <c r="F151" s="223" t="s">
        <v>1122</v>
      </c>
      <c r="G151" s="224" t="s">
        <v>860</v>
      </c>
      <c r="H151" s="225">
        <v>18</v>
      </c>
      <c r="I151" s="226"/>
      <c r="J151" s="227">
        <f>ROUND(I151*H151,2)</f>
        <v>0</v>
      </c>
      <c r="K151" s="228"/>
      <c r="L151" s="229"/>
      <c r="M151" s="230" t="s">
        <v>1</v>
      </c>
      <c r="N151" s="231" t="s">
        <v>43</v>
      </c>
      <c r="O151" s="77"/>
      <c r="P151" s="183">
        <f>O151*H151</f>
        <v>0</v>
      </c>
      <c r="Q151" s="183">
        <v>0</v>
      </c>
      <c r="R151" s="183">
        <f>Q151*H151</f>
        <v>0</v>
      </c>
      <c r="S151" s="183">
        <v>0</v>
      </c>
      <c r="T151" s="184">
        <f>S151*H151</f>
        <v>0</v>
      </c>
      <c r="U151" s="38"/>
      <c r="V151" s="38"/>
      <c r="W151" s="38"/>
      <c r="X151" s="38"/>
      <c r="Y151" s="38"/>
      <c r="Z151" s="38"/>
      <c r="AA151" s="38"/>
      <c r="AB151" s="38"/>
      <c r="AC151" s="38"/>
      <c r="AD151" s="38"/>
      <c r="AE151" s="38"/>
      <c r="AR151" s="185" t="s">
        <v>172</v>
      </c>
      <c r="AT151" s="185" t="s">
        <v>250</v>
      </c>
      <c r="AU151" s="185" t="s">
        <v>88</v>
      </c>
      <c r="AY151" s="19" t="s">
        <v>130</v>
      </c>
      <c r="BE151" s="186">
        <f>IF(N151="základní",J151,0)</f>
        <v>0</v>
      </c>
      <c r="BF151" s="186">
        <f>IF(N151="snížená",J151,0)</f>
        <v>0</v>
      </c>
      <c r="BG151" s="186">
        <f>IF(N151="zákl. přenesená",J151,0)</f>
        <v>0</v>
      </c>
      <c r="BH151" s="186">
        <f>IF(N151="sníž. přenesená",J151,0)</f>
        <v>0</v>
      </c>
      <c r="BI151" s="186">
        <f>IF(N151="nulová",J151,0)</f>
        <v>0</v>
      </c>
      <c r="BJ151" s="19" t="s">
        <v>86</v>
      </c>
      <c r="BK151" s="186">
        <f>ROUND(I151*H151,2)</f>
        <v>0</v>
      </c>
      <c r="BL151" s="19" t="s">
        <v>149</v>
      </c>
      <c r="BM151" s="185" t="s">
        <v>1123</v>
      </c>
    </row>
    <row r="152" s="2" customFormat="1" ht="16.5" customHeight="1">
      <c r="A152" s="38"/>
      <c r="B152" s="172"/>
      <c r="C152" s="173" t="s">
        <v>426</v>
      </c>
      <c r="D152" s="173" t="s">
        <v>133</v>
      </c>
      <c r="E152" s="174" t="s">
        <v>1124</v>
      </c>
      <c r="F152" s="175" t="s">
        <v>1125</v>
      </c>
      <c r="G152" s="176" t="s">
        <v>860</v>
      </c>
      <c r="H152" s="177">
        <v>18</v>
      </c>
      <c r="I152" s="178"/>
      <c r="J152" s="179">
        <f>ROUND(I152*H152,2)</f>
        <v>0</v>
      </c>
      <c r="K152" s="180"/>
      <c r="L152" s="39"/>
      <c r="M152" s="181" t="s">
        <v>1</v>
      </c>
      <c r="N152" s="182" t="s">
        <v>43</v>
      </c>
      <c r="O152" s="77"/>
      <c r="P152" s="183">
        <f>O152*H152</f>
        <v>0</v>
      </c>
      <c r="Q152" s="183">
        <v>0</v>
      </c>
      <c r="R152" s="183">
        <f>Q152*H152</f>
        <v>0</v>
      </c>
      <c r="S152" s="183">
        <v>0</v>
      </c>
      <c r="T152" s="184">
        <f>S152*H152</f>
        <v>0</v>
      </c>
      <c r="U152" s="38"/>
      <c r="V152" s="38"/>
      <c r="W152" s="38"/>
      <c r="X152" s="38"/>
      <c r="Y152" s="38"/>
      <c r="Z152" s="38"/>
      <c r="AA152" s="38"/>
      <c r="AB152" s="38"/>
      <c r="AC152" s="38"/>
      <c r="AD152" s="38"/>
      <c r="AE152" s="38"/>
      <c r="AR152" s="185" t="s">
        <v>149</v>
      </c>
      <c r="AT152" s="185" t="s">
        <v>133</v>
      </c>
      <c r="AU152" s="185" t="s">
        <v>88</v>
      </c>
      <c r="AY152" s="19" t="s">
        <v>130</v>
      </c>
      <c r="BE152" s="186">
        <f>IF(N152="základní",J152,0)</f>
        <v>0</v>
      </c>
      <c r="BF152" s="186">
        <f>IF(N152="snížená",J152,0)</f>
        <v>0</v>
      </c>
      <c r="BG152" s="186">
        <f>IF(N152="zákl. přenesená",J152,0)</f>
        <v>0</v>
      </c>
      <c r="BH152" s="186">
        <f>IF(N152="sníž. přenesená",J152,0)</f>
        <v>0</v>
      </c>
      <c r="BI152" s="186">
        <f>IF(N152="nulová",J152,0)</f>
        <v>0</v>
      </c>
      <c r="BJ152" s="19" t="s">
        <v>86</v>
      </c>
      <c r="BK152" s="186">
        <f>ROUND(I152*H152,2)</f>
        <v>0</v>
      </c>
      <c r="BL152" s="19" t="s">
        <v>149</v>
      </c>
      <c r="BM152" s="185" t="s">
        <v>1126</v>
      </c>
    </row>
    <row r="153" s="2" customFormat="1" ht="24.15" customHeight="1">
      <c r="A153" s="38"/>
      <c r="B153" s="172"/>
      <c r="C153" s="221" t="s">
        <v>431</v>
      </c>
      <c r="D153" s="221" t="s">
        <v>250</v>
      </c>
      <c r="E153" s="222" t="s">
        <v>1127</v>
      </c>
      <c r="F153" s="223" t="s">
        <v>1128</v>
      </c>
      <c r="G153" s="224" t="s">
        <v>860</v>
      </c>
      <c r="H153" s="225">
        <v>1</v>
      </c>
      <c r="I153" s="226"/>
      <c r="J153" s="227">
        <f>ROUND(I153*H153,2)</f>
        <v>0</v>
      </c>
      <c r="K153" s="228"/>
      <c r="L153" s="229"/>
      <c r="M153" s="230" t="s">
        <v>1</v>
      </c>
      <c r="N153" s="231" t="s">
        <v>43</v>
      </c>
      <c r="O153" s="77"/>
      <c r="P153" s="183">
        <f>O153*H153</f>
        <v>0</v>
      </c>
      <c r="Q153" s="183">
        <v>0</v>
      </c>
      <c r="R153" s="183">
        <f>Q153*H153</f>
        <v>0</v>
      </c>
      <c r="S153" s="183">
        <v>0</v>
      </c>
      <c r="T153" s="184">
        <f>S153*H153</f>
        <v>0</v>
      </c>
      <c r="U153" s="38"/>
      <c r="V153" s="38"/>
      <c r="W153" s="38"/>
      <c r="X153" s="38"/>
      <c r="Y153" s="38"/>
      <c r="Z153" s="38"/>
      <c r="AA153" s="38"/>
      <c r="AB153" s="38"/>
      <c r="AC153" s="38"/>
      <c r="AD153" s="38"/>
      <c r="AE153" s="38"/>
      <c r="AR153" s="185" t="s">
        <v>172</v>
      </c>
      <c r="AT153" s="185" t="s">
        <v>250</v>
      </c>
      <c r="AU153" s="185" t="s">
        <v>88</v>
      </c>
      <c r="AY153" s="19" t="s">
        <v>130</v>
      </c>
      <c r="BE153" s="186">
        <f>IF(N153="základní",J153,0)</f>
        <v>0</v>
      </c>
      <c r="BF153" s="186">
        <f>IF(N153="snížená",J153,0)</f>
        <v>0</v>
      </c>
      <c r="BG153" s="186">
        <f>IF(N153="zákl. přenesená",J153,0)</f>
        <v>0</v>
      </c>
      <c r="BH153" s="186">
        <f>IF(N153="sníž. přenesená",J153,0)</f>
        <v>0</v>
      </c>
      <c r="BI153" s="186">
        <f>IF(N153="nulová",J153,0)</f>
        <v>0</v>
      </c>
      <c r="BJ153" s="19" t="s">
        <v>86</v>
      </c>
      <c r="BK153" s="186">
        <f>ROUND(I153*H153,2)</f>
        <v>0</v>
      </c>
      <c r="BL153" s="19" t="s">
        <v>149</v>
      </c>
      <c r="BM153" s="185" t="s">
        <v>1129</v>
      </c>
    </row>
    <row r="154" s="2" customFormat="1" ht="16.5" customHeight="1">
      <c r="A154" s="38"/>
      <c r="B154" s="172"/>
      <c r="C154" s="173" t="s">
        <v>439</v>
      </c>
      <c r="D154" s="173" t="s">
        <v>133</v>
      </c>
      <c r="E154" s="174" t="s">
        <v>1130</v>
      </c>
      <c r="F154" s="175" t="s">
        <v>1131</v>
      </c>
      <c r="G154" s="176" t="s">
        <v>860</v>
      </c>
      <c r="H154" s="177">
        <v>1</v>
      </c>
      <c r="I154" s="178"/>
      <c r="J154" s="179">
        <f>ROUND(I154*H154,2)</f>
        <v>0</v>
      </c>
      <c r="K154" s="180"/>
      <c r="L154" s="39"/>
      <c r="M154" s="181" t="s">
        <v>1</v>
      </c>
      <c r="N154" s="182" t="s">
        <v>43</v>
      </c>
      <c r="O154" s="77"/>
      <c r="P154" s="183">
        <f>O154*H154</f>
        <v>0</v>
      </c>
      <c r="Q154" s="183">
        <v>0</v>
      </c>
      <c r="R154" s="183">
        <f>Q154*H154</f>
        <v>0</v>
      </c>
      <c r="S154" s="183">
        <v>0</v>
      </c>
      <c r="T154" s="184">
        <f>S154*H154</f>
        <v>0</v>
      </c>
      <c r="U154" s="38"/>
      <c r="V154" s="38"/>
      <c r="W154" s="38"/>
      <c r="X154" s="38"/>
      <c r="Y154" s="38"/>
      <c r="Z154" s="38"/>
      <c r="AA154" s="38"/>
      <c r="AB154" s="38"/>
      <c r="AC154" s="38"/>
      <c r="AD154" s="38"/>
      <c r="AE154" s="38"/>
      <c r="AR154" s="185" t="s">
        <v>149</v>
      </c>
      <c r="AT154" s="185" t="s">
        <v>133</v>
      </c>
      <c r="AU154" s="185" t="s">
        <v>88</v>
      </c>
      <c r="AY154" s="19" t="s">
        <v>130</v>
      </c>
      <c r="BE154" s="186">
        <f>IF(N154="základní",J154,0)</f>
        <v>0</v>
      </c>
      <c r="BF154" s="186">
        <f>IF(N154="snížená",J154,0)</f>
        <v>0</v>
      </c>
      <c r="BG154" s="186">
        <f>IF(N154="zákl. přenesená",J154,0)</f>
        <v>0</v>
      </c>
      <c r="BH154" s="186">
        <f>IF(N154="sníž. přenesená",J154,0)</f>
        <v>0</v>
      </c>
      <c r="BI154" s="186">
        <f>IF(N154="nulová",J154,0)</f>
        <v>0</v>
      </c>
      <c r="BJ154" s="19" t="s">
        <v>86</v>
      </c>
      <c r="BK154" s="186">
        <f>ROUND(I154*H154,2)</f>
        <v>0</v>
      </c>
      <c r="BL154" s="19" t="s">
        <v>149</v>
      </c>
      <c r="BM154" s="185" t="s">
        <v>1132</v>
      </c>
    </row>
    <row r="155" s="2" customFormat="1" ht="24.15" customHeight="1">
      <c r="A155" s="38"/>
      <c r="B155" s="172"/>
      <c r="C155" s="221" t="s">
        <v>451</v>
      </c>
      <c r="D155" s="221" t="s">
        <v>250</v>
      </c>
      <c r="E155" s="222" t="s">
        <v>1133</v>
      </c>
      <c r="F155" s="223" t="s">
        <v>1134</v>
      </c>
      <c r="G155" s="224" t="s">
        <v>860</v>
      </c>
      <c r="H155" s="225">
        <v>1</v>
      </c>
      <c r="I155" s="226"/>
      <c r="J155" s="227">
        <f>ROUND(I155*H155,2)</f>
        <v>0</v>
      </c>
      <c r="K155" s="228"/>
      <c r="L155" s="229"/>
      <c r="M155" s="230" t="s">
        <v>1</v>
      </c>
      <c r="N155" s="231" t="s">
        <v>43</v>
      </c>
      <c r="O155" s="77"/>
      <c r="P155" s="183">
        <f>O155*H155</f>
        <v>0</v>
      </c>
      <c r="Q155" s="183">
        <v>0</v>
      </c>
      <c r="R155" s="183">
        <f>Q155*H155</f>
        <v>0</v>
      </c>
      <c r="S155" s="183">
        <v>0</v>
      </c>
      <c r="T155" s="184">
        <f>S155*H155</f>
        <v>0</v>
      </c>
      <c r="U155" s="38"/>
      <c r="V155" s="38"/>
      <c r="W155" s="38"/>
      <c r="X155" s="38"/>
      <c r="Y155" s="38"/>
      <c r="Z155" s="38"/>
      <c r="AA155" s="38"/>
      <c r="AB155" s="38"/>
      <c r="AC155" s="38"/>
      <c r="AD155" s="38"/>
      <c r="AE155" s="38"/>
      <c r="AR155" s="185" t="s">
        <v>172</v>
      </c>
      <c r="AT155" s="185" t="s">
        <v>250</v>
      </c>
      <c r="AU155" s="185" t="s">
        <v>88</v>
      </c>
      <c r="AY155" s="19" t="s">
        <v>130</v>
      </c>
      <c r="BE155" s="186">
        <f>IF(N155="základní",J155,0)</f>
        <v>0</v>
      </c>
      <c r="BF155" s="186">
        <f>IF(N155="snížená",J155,0)</f>
        <v>0</v>
      </c>
      <c r="BG155" s="186">
        <f>IF(N155="zákl. přenesená",J155,0)</f>
        <v>0</v>
      </c>
      <c r="BH155" s="186">
        <f>IF(N155="sníž. přenesená",J155,0)</f>
        <v>0</v>
      </c>
      <c r="BI155" s="186">
        <f>IF(N155="nulová",J155,0)</f>
        <v>0</v>
      </c>
      <c r="BJ155" s="19" t="s">
        <v>86</v>
      </c>
      <c r="BK155" s="186">
        <f>ROUND(I155*H155,2)</f>
        <v>0</v>
      </c>
      <c r="BL155" s="19" t="s">
        <v>149</v>
      </c>
      <c r="BM155" s="185" t="s">
        <v>1135</v>
      </c>
    </row>
    <row r="156" s="2" customFormat="1" ht="16.5" customHeight="1">
      <c r="A156" s="38"/>
      <c r="B156" s="172"/>
      <c r="C156" s="173" t="s">
        <v>462</v>
      </c>
      <c r="D156" s="173" t="s">
        <v>133</v>
      </c>
      <c r="E156" s="174" t="s">
        <v>1136</v>
      </c>
      <c r="F156" s="175" t="s">
        <v>1137</v>
      </c>
      <c r="G156" s="176" t="s">
        <v>860</v>
      </c>
      <c r="H156" s="177">
        <v>1</v>
      </c>
      <c r="I156" s="178"/>
      <c r="J156" s="179">
        <f>ROUND(I156*H156,2)</f>
        <v>0</v>
      </c>
      <c r="K156" s="180"/>
      <c r="L156" s="39"/>
      <c r="M156" s="181" t="s">
        <v>1</v>
      </c>
      <c r="N156" s="182" t="s">
        <v>43</v>
      </c>
      <c r="O156" s="77"/>
      <c r="P156" s="183">
        <f>O156*H156</f>
        <v>0</v>
      </c>
      <c r="Q156" s="183">
        <v>0</v>
      </c>
      <c r="R156" s="183">
        <f>Q156*H156</f>
        <v>0</v>
      </c>
      <c r="S156" s="183">
        <v>0</v>
      </c>
      <c r="T156" s="184">
        <f>S156*H156</f>
        <v>0</v>
      </c>
      <c r="U156" s="38"/>
      <c r="V156" s="38"/>
      <c r="W156" s="38"/>
      <c r="X156" s="38"/>
      <c r="Y156" s="38"/>
      <c r="Z156" s="38"/>
      <c r="AA156" s="38"/>
      <c r="AB156" s="38"/>
      <c r="AC156" s="38"/>
      <c r="AD156" s="38"/>
      <c r="AE156" s="38"/>
      <c r="AR156" s="185" t="s">
        <v>149</v>
      </c>
      <c r="AT156" s="185" t="s">
        <v>133</v>
      </c>
      <c r="AU156" s="185" t="s">
        <v>88</v>
      </c>
      <c r="AY156" s="19" t="s">
        <v>130</v>
      </c>
      <c r="BE156" s="186">
        <f>IF(N156="základní",J156,0)</f>
        <v>0</v>
      </c>
      <c r="BF156" s="186">
        <f>IF(N156="snížená",J156,0)</f>
        <v>0</v>
      </c>
      <c r="BG156" s="186">
        <f>IF(N156="zákl. přenesená",J156,0)</f>
        <v>0</v>
      </c>
      <c r="BH156" s="186">
        <f>IF(N156="sníž. přenesená",J156,0)</f>
        <v>0</v>
      </c>
      <c r="BI156" s="186">
        <f>IF(N156="nulová",J156,0)</f>
        <v>0</v>
      </c>
      <c r="BJ156" s="19" t="s">
        <v>86</v>
      </c>
      <c r="BK156" s="186">
        <f>ROUND(I156*H156,2)</f>
        <v>0</v>
      </c>
      <c r="BL156" s="19" t="s">
        <v>149</v>
      </c>
      <c r="BM156" s="185" t="s">
        <v>1138</v>
      </c>
    </row>
    <row r="157" s="12" customFormat="1" ht="22.8" customHeight="1">
      <c r="A157" s="12"/>
      <c r="B157" s="159"/>
      <c r="C157" s="12"/>
      <c r="D157" s="160" t="s">
        <v>77</v>
      </c>
      <c r="E157" s="170" t="s">
        <v>1139</v>
      </c>
      <c r="F157" s="170" t="s">
        <v>1140</v>
      </c>
      <c r="G157" s="12"/>
      <c r="H157" s="12"/>
      <c r="I157" s="162"/>
      <c r="J157" s="171">
        <f>BK157</f>
        <v>0</v>
      </c>
      <c r="K157" s="12"/>
      <c r="L157" s="159"/>
      <c r="M157" s="164"/>
      <c r="N157" s="165"/>
      <c r="O157" s="165"/>
      <c r="P157" s="166">
        <f>SUM(P158:P165)</f>
        <v>0</v>
      </c>
      <c r="Q157" s="165"/>
      <c r="R157" s="166">
        <f>SUM(R158:R165)</f>
        <v>0</v>
      </c>
      <c r="S157" s="165"/>
      <c r="T157" s="167">
        <f>SUM(T158:T165)</f>
        <v>0</v>
      </c>
      <c r="U157" s="12"/>
      <c r="V157" s="12"/>
      <c r="W157" s="12"/>
      <c r="X157" s="12"/>
      <c r="Y157" s="12"/>
      <c r="Z157" s="12"/>
      <c r="AA157" s="12"/>
      <c r="AB157" s="12"/>
      <c r="AC157" s="12"/>
      <c r="AD157" s="12"/>
      <c r="AE157" s="12"/>
      <c r="AR157" s="160" t="s">
        <v>86</v>
      </c>
      <c r="AT157" s="168" t="s">
        <v>77</v>
      </c>
      <c r="AU157" s="168" t="s">
        <v>86</v>
      </c>
      <c r="AY157" s="160" t="s">
        <v>130</v>
      </c>
      <c r="BK157" s="169">
        <f>SUM(BK158:BK165)</f>
        <v>0</v>
      </c>
    </row>
    <row r="158" s="2" customFormat="1" ht="37.8" customHeight="1">
      <c r="A158" s="38"/>
      <c r="B158" s="172"/>
      <c r="C158" s="173" t="s">
        <v>466</v>
      </c>
      <c r="D158" s="173" t="s">
        <v>133</v>
      </c>
      <c r="E158" s="174" t="s">
        <v>1141</v>
      </c>
      <c r="F158" s="175" t="s">
        <v>1142</v>
      </c>
      <c r="G158" s="176" t="s">
        <v>860</v>
      </c>
      <c r="H158" s="177">
        <v>8</v>
      </c>
      <c r="I158" s="178"/>
      <c r="J158" s="179">
        <f>ROUND(I158*H158,2)</f>
        <v>0</v>
      </c>
      <c r="K158" s="180"/>
      <c r="L158" s="39"/>
      <c r="M158" s="181" t="s">
        <v>1</v>
      </c>
      <c r="N158" s="182" t="s">
        <v>43</v>
      </c>
      <c r="O158" s="77"/>
      <c r="P158" s="183">
        <f>O158*H158</f>
        <v>0</v>
      </c>
      <c r="Q158" s="183">
        <v>0</v>
      </c>
      <c r="R158" s="183">
        <f>Q158*H158</f>
        <v>0</v>
      </c>
      <c r="S158" s="183">
        <v>0</v>
      </c>
      <c r="T158" s="184">
        <f>S158*H158</f>
        <v>0</v>
      </c>
      <c r="U158" s="38"/>
      <c r="V158" s="38"/>
      <c r="W158" s="38"/>
      <c r="X158" s="38"/>
      <c r="Y158" s="38"/>
      <c r="Z158" s="38"/>
      <c r="AA158" s="38"/>
      <c r="AB158" s="38"/>
      <c r="AC158" s="38"/>
      <c r="AD158" s="38"/>
      <c r="AE158" s="38"/>
      <c r="AR158" s="185" t="s">
        <v>149</v>
      </c>
      <c r="AT158" s="185" t="s">
        <v>133</v>
      </c>
      <c r="AU158" s="185" t="s">
        <v>88</v>
      </c>
      <c r="AY158" s="19" t="s">
        <v>130</v>
      </c>
      <c r="BE158" s="186">
        <f>IF(N158="základní",J158,0)</f>
        <v>0</v>
      </c>
      <c r="BF158" s="186">
        <f>IF(N158="snížená",J158,0)</f>
        <v>0</v>
      </c>
      <c r="BG158" s="186">
        <f>IF(N158="zákl. přenesená",J158,0)</f>
        <v>0</v>
      </c>
      <c r="BH158" s="186">
        <f>IF(N158="sníž. přenesená",J158,0)</f>
        <v>0</v>
      </c>
      <c r="BI158" s="186">
        <f>IF(N158="nulová",J158,0)</f>
        <v>0</v>
      </c>
      <c r="BJ158" s="19" t="s">
        <v>86</v>
      </c>
      <c r="BK158" s="186">
        <f>ROUND(I158*H158,2)</f>
        <v>0</v>
      </c>
      <c r="BL158" s="19" t="s">
        <v>149</v>
      </c>
      <c r="BM158" s="185" t="s">
        <v>1143</v>
      </c>
    </row>
    <row r="159" s="2" customFormat="1">
      <c r="A159" s="38"/>
      <c r="B159" s="39"/>
      <c r="C159" s="38"/>
      <c r="D159" s="187" t="s">
        <v>152</v>
      </c>
      <c r="E159" s="38"/>
      <c r="F159" s="188" t="s">
        <v>1144</v>
      </c>
      <c r="G159" s="38"/>
      <c r="H159" s="38"/>
      <c r="I159" s="189"/>
      <c r="J159" s="38"/>
      <c r="K159" s="38"/>
      <c r="L159" s="39"/>
      <c r="M159" s="190"/>
      <c r="N159" s="191"/>
      <c r="O159" s="77"/>
      <c r="P159" s="77"/>
      <c r="Q159" s="77"/>
      <c r="R159" s="77"/>
      <c r="S159" s="77"/>
      <c r="T159" s="78"/>
      <c r="U159" s="38"/>
      <c r="V159" s="38"/>
      <c r="W159" s="38"/>
      <c r="X159" s="38"/>
      <c r="Y159" s="38"/>
      <c r="Z159" s="38"/>
      <c r="AA159" s="38"/>
      <c r="AB159" s="38"/>
      <c r="AC159" s="38"/>
      <c r="AD159" s="38"/>
      <c r="AE159" s="38"/>
      <c r="AT159" s="19" t="s">
        <v>152</v>
      </c>
      <c r="AU159" s="19" t="s">
        <v>88</v>
      </c>
    </row>
    <row r="160" s="2" customFormat="1" ht="24.15" customHeight="1">
      <c r="A160" s="38"/>
      <c r="B160" s="172"/>
      <c r="C160" s="173" t="s">
        <v>471</v>
      </c>
      <c r="D160" s="173" t="s">
        <v>133</v>
      </c>
      <c r="E160" s="174" t="s">
        <v>1145</v>
      </c>
      <c r="F160" s="175" t="s">
        <v>1146</v>
      </c>
      <c r="G160" s="176" t="s">
        <v>860</v>
      </c>
      <c r="H160" s="177">
        <v>6</v>
      </c>
      <c r="I160" s="178"/>
      <c r="J160" s="179">
        <f>ROUND(I160*H160,2)</f>
        <v>0</v>
      </c>
      <c r="K160" s="180"/>
      <c r="L160" s="39"/>
      <c r="M160" s="181" t="s">
        <v>1</v>
      </c>
      <c r="N160" s="182" t="s">
        <v>43</v>
      </c>
      <c r="O160" s="77"/>
      <c r="P160" s="183">
        <f>O160*H160</f>
        <v>0</v>
      </c>
      <c r="Q160" s="183">
        <v>0</v>
      </c>
      <c r="R160" s="183">
        <f>Q160*H160</f>
        <v>0</v>
      </c>
      <c r="S160" s="183">
        <v>0</v>
      </c>
      <c r="T160" s="184">
        <f>S160*H160</f>
        <v>0</v>
      </c>
      <c r="U160" s="38"/>
      <c r="V160" s="38"/>
      <c r="W160" s="38"/>
      <c r="X160" s="38"/>
      <c r="Y160" s="38"/>
      <c r="Z160" s="38"/>
      <c r="AA160" s="38"/>
      <c r="AB160" s="38"/>
      <c r="AC160" s="38"/>
      <c r="AD160" s="38"/>
      <c r="AE160" s="38"/>
      <c r="AR160" s="185" t="s">
        <v>149</v>
      </c>
      <c r="AT160" s="185" t="s">
        <v>133</v>
      </c>
      <c r="AU160" s="185" t="s">
        <v>88</v>
      </c>
      <c r="AY160" s="19" t="s">
        <v>130</v>
      </c>
      <c r="BE160" s="186">
        <f>IF(N160="základní",J160,0)</f>
        <v>0</v>
      </c>
      <c r="BF160" s="186">
        <f>IF(N160="snížená",J160,0)</f>
        <v>0</v>
      </c>
      <c r="BG160" s="186">
        <f>IF(N160="zákl. přenesená",J160,0)</f>
        <v>0</v>
      </c>
      <c r="BH160" s="186">
        <f>IF(N160="sníž. přenesená",J160,0)</f>
        <v>0</v>
      </c>
      <c r="BI160" s="186">
        <f>IF(N160="nulová",J160,0)</f>
        <v>0</v>
      </c>
      <c r="BJ160" s="19" t="s">
        <v>86</v>
      </c>
      <c r="BK160" s="186">
        <f>ROUND(I160*H160,2)</f>
        <v>0</v>
      </c>
      <c r="BL160" s="19" t="s">
        <v>149</v>
      </c>
      <c r="BM160" s="185" t="s">
        <v>1147</v>
      </c>
    </row>
    <row r="161" s="2" customFormat="1">
      <c r="A161" s="38"/>
      <c r="B161" s="39"/>
      <c r="C161" s="38"/>
      <c r="D161" s="187" t="s">
        <v>152</v>
      </c>
      <c r="E161" s="38"/>
      <c r="F161" s="188" t="s">
        <v>1148</v>
      </c>
      <c r="G161" s="38"/>
      <c r="H161" s="38"/>
      <c r="I161" s="189"/>
      <c r="J161" s="38"/>
      <c r="K161" s="38"/>
      <c r="L161" s="39"/>
      <c r="M161" s="190"/>
      <c r="N161" s="191"/>
      <c r="O161" s="77"/>
      <c r="P161" s="77"/>
      <c r="Q161" s="77"/>
      <c r="R161" s="77"/>
      <c r="S161" s="77"/>
      <c r="T161" s="78"/>
      <c r="U161" s="38"/>
      <c r="V161" s="38"/>
      <c r="W161" s="38"/>
      <c r="X161" s="38"/>
      <c r="Y161" s="38"/>
      <c r="Z161" s="38"/>
      <c r="AA161" s="38"/>
      <c r="AB161" s="38"/>
      <c r="AC161" s="38"/>
      <c r="AD161" s="38"/>
      <c r="AE161" s="38"/>
      <c r="AT161" s="19" t="s">
        <v>152</v>
      </c>
      <c r="AU161" s="19" t="s">
        <v>88</v>
      </c>
    </row>
    <row r="162" s="2" customFormat="1" ht="24.15" customHeight="1">
      <c r="A162" s="38"/>
      <c r="B162" s="172"/>
      <c r="C162" s="221" t="s">
        <v>476</v>
      </c>
      <c r="D162" s="221" t="s">
        <v>250</v>
      </c>
      <c r="E162" s="222" t="s">
        <v>1149</v>
      </c>
      <c r="F162" s="223" t="s">
        <v>1128</v>
      </c>
      <c r="G162" s="224" t="s">
        <v>860</v>
      </c>
      <c r="H162" s="225">
        <v>1</v>
      </c>
      <c r="I162" s="226"/>
      <c r="J162" s="227">
        <f>ROUND(I162*H162,2)</f>
        <v>0</v>
      </c>
      <c r="K162" s="228"/>
      <c r="L162" s="229"/>
      <c r="M162" s="230" t="s">
        <v>1</v>
      </c>
      <c r="N162" s="231" t="s">
        <v>43</v>
      </c>
      <c r="O162" s="77"/>
      <c r="P162" s="183">
        <f>O162*H162</f>
        <v>0</v>
      </c>
      <c r="Q162" s="183">
        <v>0</v>
      </c>
      <c r="R162" s="183">
        <f>Q162*H162</f>
        <v>0</v>
      </c>
      <c r="S162" s="183">
        <v>0</v>
      </c>
      <c r="T162" s="184">
        <f>S162*H162</f>
        <v>0</v>
      </c>
      <c r="U162" s="38"/>
      <c r="V162" s="38"/>
      <c r="W162" s="38"/>
      <c r="X162" s="38"/>
      <c r="Y162" s="38"/>
      <c r="Z162" s="38"/>
      <c r="AA162" s="38"/>
      <c r="AB162" s="38"/>
      <c r="AC162" s="38"/>
      <c r="AD162" s="38"/>
      <c r="AE162" s="38"/>
      <c r="AR162" s="185" t="s">
        <v>172</v>
      </c>
      <c r="AT162" s="185" t="s">
        <v>250</v>
      </c>
      <c r="AU162" s="185" t="s">
        <v>88</v>
      </c>
      <c r="AY162" s="19" t="s">
        <v>130</v>
      </c>
      <c r="BE162" s="186">
        <f>IF(N162="základní",J162,0)</f>
        <v>0</v>
      </c>
      <c r="BF162" s="186">
        <f>IF(N162="snížená",J162,0)</f>
        <v>0</v>
      </c>
      <c r="BG162" s="186">
        <f>IF(N162="zákl. přenesená",J162,0)</f>
        <v>0</v>
      </c>
      <c r="BH162" s="186">
        <f>IF(N162="sníž. přenesená",J162,0)</f>
        <v>0</v>
      </c>
      <c r="BI162" s="186">
        <f>IF(N162="nulová",J162,0)</f>
        <v>0</v>
      </c>
      <c r="BJ162" s="19" t="s">
        <v>86</v>
      </c>
      <c r="BK162" s="186">
        <f>ROUND(I162*H162,2)</f>
        <v>0</v>
      </c>
      <c r="BL162" s="19" t="s">
        <v>149</v>
      </c>
      <c r="BM162" s="185" t="s">
        <v>1150</v>
      </c>
    </row>
    <row r="163" s="2" customFormat="1" ht="16.5" customHeight="1">
      <c r="A163" s="38"/>
      <c r="B163" s="172"/>
      <c r="C163" s="173" t="s">
        <v>481</v>
      </c>
      <c r="D163" s="173" t="s">
        <v>133</v>
      </c>
      <c r="E163" s="174" t="s">
        <v>1151</v>
      </c>
      <c r="F163" s="175" t="s">
        <v>1131</v>
      </c>
      <c r="G163" s="176" t="s">
        <v>860</v>
      </c>
      <c r="H163" s="177">
        <v>1</v>
      </c>
      <c r="I163" s="178"/>
      <c r="J163" s="179">
        <f>ROUND(I163*H163,2)</f>
        <v>0</v>
      </c>
      <c r="K163" s="180"/>
      <c r="L163" s="39"/>
      <c r="M163" s="181" t="s">
        <v>1</v>
      </c>
      <c r="N163" s="182" t="s">
        <v>43</v>
      </c>
      <c r="O163" s="77"/>
      <c r="P163" s="183">
        <f>O163*H163</f>
        <v>0</v>
      </c>
      <c r="Q163" s="183">
        <v>0</v>
      </c>
      <c r="R163" s="183">
        <f>Q163*H163</f>
        <v>0</v>
      </c>
      <c r="S163" s="183">
        <v>0</v>
      </c>
      <c r="T163" s="184">
        <f>S163*H163</f>
        <v>0</v>
      </c>
      <c r="U163" s="38"/>
      <c r="V163" s="38"/>
      <c r="W163" s="38"/>
      <c r="X163" s="38"/>
      <c r="Y163" s="38"/>
      <c r="Z163" s="38"/>
      <c r="AA163" s="38"/>
      <c r="AB163" s="38"/>
      <c r="AC163" s="38"/>
      <c r="AD163" s="38"/>
      <c r="AE163" s="38"/>
      <c r="AR163" s="185" t="s">
        <v>149</v>
      </c>
      <c r="AT163" s="185" t="s">
        <v>133</v>
      </c>
      <c r="AU163" s="185" t="s">
        <v>88</v>
      </c>
      <c r="AY163" s="19" t="s">
        <v>130</v>
      </c>
      <c r="BE163" s="186">
        <f>IF(N163="základní",J163,0)</f>
        <v>0</v>
      </c>
      <c r="BF163" s="186">
        <f>IF(N163="snížená",J163,0)</f>
        <v>0</v>
      </c>
      <c r="BG163" s="186">
        <f>IF(N163="zákl. přenesená",J163,0)</f>
        <v>0</v>
      </c>
      <c r="BH163" s="186">
        <f>IF(N163="sníž. přenesená",J163,0)</f>
        <v>0</v>
      </c>
      <c r="BI163" s="186">
        <f>IF(N163="nulová",J163,0)</f>
        <v>0</v>
      </c>
      <c r="BJ163" s="19" t="s">
        <v>86</v>
      </c>
      <c r="BK163" s="186">
        <f>ROUND(I163*H163,2)</f>
        <v>0</v>
      </c>
      <c r="BL163" s="19" t="s">
        <v>149</v>
      </c>
      <c r="BM163" s="185" t="s">
        <v>1152</v>
      </c>
    </row>
    <row r="164" s="2" customFormat="1" ht="24.15" customHeight="1">
      <c r="A164" s="38"/>
      <c r="B164" s="172"/>
      <c r="C164" s="221" t="s">
        <v>486</v>
      </c>
      <c r="D164" s="221" t="s">
        <v>250</v>
      </c>
      <c r="E164" s="222" t="s">
        <v>1153</v>
      </c>
      <c r="F164" s="223" t="s">
        <v>1154</v>
      </c>
      <c r="G164" s="224" t="s">
        <v>860</v>
      </c>
      <c r="H164" s="225">
        <v>21</v>
      </c>
      <c r="I164" s="226"/>
      <c r="J164" s="227">
        <f>ROUND(I164*H164,2)</f>
        <v>0</v>
      </c>
      <c r="K164" s="228"/>
      <c r="L164" s="229"/>
      <c r="M164" s="230" t="s">
        <v>1</v>
      </c>
      <c r="N164" s="231" t="s">
        <v>43</v>
      </c>
      <c r="O164" s="77"/>
      <c r="P164" s="183">
        <f>O164*H164</f>
        <v>0</v>
      </c>
      <c r="Q164" s="183">
        <v>0</v>
      </c>
      <c r="R164" s="183">
        <f>Q164*H164</f>
        <v>0</v>
      </c>
      <c r="S164" s="183">
        <v>0</v>
      </c>
      <c r="T164" s="184">
        <f>S164*H164</f>
        <v>0</v>
      </c>
      <c r="U164" s="38"/>
      <c r="V164" s="38"/>
      <c r="W164" s="38"/>
      <c r="X164" s="38"/>
      <c r="Y164" s="38"/>
      <c r="Z164" s="38"/>
      <c r="AA164" s="38"/>
      <c r="AB164" s="38"/>
      <c r="AC164" s="38"/>
      <c r="AD164" s="38"/>
      <c r="AE164" s="38"/>
      <c r="AR164" s="185" t="s">
        <v>172</v>
      </c>
      <c r="AT164" s="185" t="s">
        <v>250</v>
      </c>
      <c r="AU164" s="185" t="s">
        <v>88</v>
      </c>
      <c r="AY164" s="19" t="s">
        <v>130</v>
      </c>
      <c r="BE164" s="186">
        <f>IF(N164="základní",J164,0)</f>
        <v>0</v>
      </c>
      <c r="BF164" s="186">
        <f>IF(N164="snížená",J164,0)</f>
        <v>0</v>
      </c>
      <c r="BG164" s="186">
        <f>IF(N164="zákl. přenesená",J164,0)</f>
        <v>0</v>
      </c>
      <c r="BH164" s="186">
        <f>IF(N164="sníž. přenesená",J164,0)</f>
        <v>0</v>
      </c>
      <c r="BI164" s="186">
        <f>IF(N164="nulová",J164,0)</f>
        <v>0</v>
      </c>
      <c r="BJ164" s="19" t="s">
        <v>86</v>
      </c>
      <c r="BK164" s="186">
        <f>ROUND(I164*H164,2)</f>
        <v>0</v>
      </c>
      <c r="BL164" s="19" t="s">
        <v>149</v>
      </c>
      <c r="BM164" s="185" t="s">
        <v>1155</v>
      </c>
    </row>
    <row r="165" s="2" customFormat="1" ht="16.5" customHeight="1">
      <c r="A165" s="38"/>
      <c r="B165" s="172"/>
      <c r="C165" s="173" t="s">
        <v>493</v>
      </c>
      <c r="D165" s="173" t="s">
        <v>133</v>
      </c>
      <c r="E165" s="174" t="s">
        <v>1156</v>
      </c>
      <c r="F165" s="175" t="s">
        <v>1157</v>
      </c>
      <c r="G165" s="176" t="s">
        <v>860</v>
      </c>
      <c r="H165" s="177">
        <v>21</v>
      </c>
      <c r="I165" s="178"/>
      <c r="J165" s="179">
        <f>ROUND(I165*H165,2)</f>
        <v>0</v>
      </c>
      <c r="K165" s="180"/>
      <c r="L165" s="39"/>
      <c r="M165" s="181" t="s">
        <v>1</v>
      </c>
      <c r="N165" s="182" t="s">
        <v>43</v>
      </c>
      <c r="O165" s="77"/>
      <c r="P165" s="183">
        <f>O165*H165</f>
        <v>0</v>
      </c>
      <c r="Q165" s="183">
        <v>0</v>
      </c>
      <c r="R165" s="183">
        <f>Q165*H165</f>
        <v>0</v>
      </c>
      <c r="S165" s="183">
        <v>0</v>
      </c>
      <c r="T165" s="184">
        <f>S165*H165</f>
        <v>0</v>
      </c>
      <c r="U165" s="38"/>
      <c r="V165" s="38"/>
      <c r="W165" s="38"/>
      <c r="X165" s="38"/>
      <c r="Y165" s="38"/>
      <c r="Z165" s="38"/>
      <c r="AA165" s="38"/>
      <c r="AB165" s="38"/>
      <c r="AC165" s="38"/>
      <c r="AD165" s="38"/>
      <c r="AE165" s="38"/>
      <c r="AR165" s="185" t="s">
        <v>149</v>
      </c>
      <c r="AT165" s="185" t="s">
        <v>133</v>
      </c>
      <c r="AU165" s="185" t="s">
        <v>88</v>
      </c>
      <c r="AY165" s="19" t="s">
        <v>130</v>
      </c>
      <c r="BE165" s="186">
        <f>IF(N165="základní",J165,0)</f>
        <v>0</v>
      </c>
      <c r="BF165" s="186">
        <f>IF(N165="snížená",J165,0)</f>
        <v>0</v>
      </c>
      <c r="BG165" s="186">
        <f>IF(N165="zákl. přenesená",J165,0)</f>
        <v>0</v>
      </c>
      <c r="BH165" s="186">
        <f>IF(N165="sníž. přenesená",J165,0)</f>
        <v>0</v>
      </c>
      <c r="BI165" s="186">
        <f>IF(N165="nulová",J165,0)</f>
        <v>0</v>
      </c>
      <c r="BJ165" s="19" t="s">
        <v>86</v>
      </c>
      <c r="BK165" s="186">
        <f>ROUND(I165*H165,2)</f>
        <v>0</v>
      </c>
      <c r="BL165" s="19" t="s">
        <v>149</v>
      </c>
      <c r="BM165" s="185" t="s">
        <v>1158</v>
      </c>
    </row>
    <row r="166" s="12" customFormat="1" ht="22.8" customHeight="1">
      <c r="A166" s="12"/>
      <c r="B166" s="159"/>
      <c r="C166" s="12"/>
      <c r="D166" s="160" t="s">
        <v>77</v>
      </c>
      <c r="E166" s="170" t="s">
        <v>1159</v>
      </c>
      <c r="F166" s="170" t="s">
        <v>1028</v>
      </c>
      <c r="G166" s="12"/>
      <c r="H166" s="12"/>
      <c r="I166" s="162"/>
      <c r="J166" s="171">
        <f>BK166</f>
        <v>0</v>
      </c>
      <c r="K166" s="12"/>
      <c r="L166" s="159"/>
      <c r="M166" s="164"/>
      <c r="N166" s="165"/>
      <c r="O166" s="165"/>
      <c r="P166" s="166">
        <f>SUM(P167:P169)</f>
        <v>0</v>
      </c>
      <c r="Q166" s="165"/>
      <c r="R166" s="166">
        <f>SUM(R167:R169)</f>
        <v>0</v>
      </c>
      <c r="S166" s="165"/>
      <c r="T166" s="167">
        <f>SUM(T167:T169)</f>
        <v>0</v>
      </c>
      <c r="U166" s="12"/>
      <c r="V166" s="12"/>
      <c r="W166" s="12"/>
      <c r="X166" s="12"/>
      <c r="Y166" s="12"/>
      <c r="Z166" s="12"/>
      <c r="AA166" s="12"/>
      <c r="AB166" s="12"/>
      <c r="AC166" s="12"/>
      <c r="AD166" s="12"/>
      <c r="AE166" s="12"/>
      <c r="AR166" s="160" t="s">
        <v>86</v>
      </c>
      <c r="AT166" s="168" t="s">
        <v>77</v>
      </c>
      <c r="AU166" s="168" t="s">
        <v>86</v>
      </c>
      <c r="AY166" s="160" t="s">
        <v>130</v>
      </c>
      <c r="BK166" s="169">
        <f>SUM(BK167:BK169)</f>
        <v>0</v>
      </c>
    </row>
    <row r="167" s="2" customFormat="1" ht="16.5" customHeight="1">
      <c r="A167" s="38"/>
      <c r="B167" s="172"/>
      <c r="C167" s="173" t="s">
        <v>499</v>
      </c>
      <c r="D167" s="173" t="s">
        <v>133</v>
      </c>
      <c r="E167" s="174" t="s">
        <v>1160</v>
      </c>
      <c r="F167" s="175" t="s">
        <v>1161</v>
      </c>
      <c r="G167" s="176" t="s">
        <v>136</v>
      </c>
      <c r="H167" s="177">
        <v>1</v>
      </c>
      <c r="I167" s="178"/>
      <c r="J167" s="179">
        <f>ROUND(I167*H167,2)</f>
        <v>0</v>
      </c>
      <c r="K167" s="180"/>
      <c r="L167" s="39"/>
      <c r="M167" s="181" t="s">
        <v>1</v>
      </c>
      <c r="N167" s="182" t="s">
        <v>43</v>
      </c>
      <c r="O167" s="77"/>
      <c r="P167" s="183">
        <f>O167*H167</f>
        <v>0</v>
      </c>
      <c r="Q167" s="183">
        <v>0</v>
      </c>
      <c r="R167" s="183">
        <f>Q167*H167</f>
        <v>0</v>
      </c>
      <c r="S167" s="183">
        <v>0</v>
      </c>
      <c r="T167" s="184">
        <f>S167*H167</f>
        <v>0</v>
      </c>
      <c r="U167" s="38"/>
      <c r="V167" s="38"/>
      <c r="W167" s="38"/>
      <c r="X167" s="38"/>
      <c r="Y167" s="38"/>
      <c r="Z167" s="38"/>
      <c r="AA167" s="38"/>
      <c r="AB167" s="38"/>
      <c r="AC167" s="38"/>
      <c r="AD167" s="38"/>
      <c r="AE167" s="38"/>
      <c r="AR167" s="185" t="s">
        <v>149</v>
      </c>
      <c r="AT167" s="185" t="s">
        <v>133</v>
      </c>
      <c r="AU167" s="185" t="s">
        <v>88</v>
      </c>
      <c r="AY167" s="19" t="s">
        <v>130</v>
      </c>
      <c r="BE167" s="186">
        <f>IF(N167="základní",J167,0)</f>
        <v>0</v>
      </c>
      <c r="BF167" s="186">
        <f>IF(N167="snížená",J167,0)</f>
        <v>0</v>
      </c>
      <c r="BG167" s="186">
        <f>IF(N167="zákl. přenesená",J167,0)</f>
        <v>0</v>
      </c>
      <c r="BH167" s="186">
        <f>IF(N167="sníž. přenesená",J167,0)</f>
        <v>0</v>
      </c>
      <c r="BI167" s="186">
        <f>IF(N167="nulová",J167,0)</f>
        <v>0</v>
      </c>
      <c r="BJ167" s="19" t="s">
        <v>86</v>
      </c>
      <c r="BK167" s="186">
        <f>ROUND(I167*H167,2)</f>
        <v>0</v>
      </c>
      <c r="BL167" s="19" t="s">
        <v>149</v>
      </c>
      <c r="BM167" s="185" t="s">
        <v>1162</v>
      </c>
    </row>
    <row r="168" s="2" customFormat="1">
      <c r="A168" s="38"/>
      <c r="B168" s="39"/>
      <c r="C168" s="38"/>
      <c r="D168" s="187" t="s">
        <v>152</v>
      </c>
      <c r="E168" s="38"/>
      <c r="F168" s="188" t="s">
        <v>203</v>
      </c>
      <c r="G168" s="38"/>
      <c r="H168" s="38"/>
      <c r="I168" s="189"/>
      <c r="J168" s="38"/>
      <c r="K168" s="38"/>
      <c r="L168" s="39"/>
      <c r="M168" s="190"/>
      <c r="N168" s="191"/>
      <c r="O168" s="77"/>
      <c r="P168" s="77"/>
      <c r="Q168" s="77"/>
      <c r="R168" s="77"/>
      <c r="S168" s="77"/>
      <c r="T168" s="78"/>
      <c r="U168" s="38"/>
      <c r="V168" s="38"/>
      <c r="W168" s="38"/>
      <c r="X168" s="38"/>
      <c r="Y168" s="38"/>
      <c r="Z168" s="38"/>
      <c r="AA168" s="38"/>
      <c r="AB168" s="38"/>
      <c r="AC168" s="38"/>
      <c r="AD168" s="38"/>
      <c r="AE168" s="38"/>
      <c r="AT168" s="19" t="s">
        <v>152</v>
      </c>
      <c r="AU168" s="19" t="s">
        <v>88</v>
      </c>
    </row>
    <row r="169" s="2" customFormat="1" ht="21.75" customHeight="1">
      <c r="A169" s="38"/>
      <c r="B169" s="172"/>
      <c r="C169" s="173" t="s">
        <v>505</v>
      </c>
      <c r="D169" s="173" t="s">
        <v>133</v>
      </c>
      <c r="E169" s="174" t="s">
        <v>1163</v>
      </c>
      <c r="F169" s="175" t="s">
        <v>1164</v>
      </c>
      <c r="G169" s="176" t="s">
        <v>992</v>
      </c>
      <c r="H169" s="177">
        <v>64</v>
      </c>
      <c r="I169" s="178"/>
      <c r="J169" s="179">
        <f>ROUND(I169*H169,2)</f>
        <v>0</v>
      </c>
      <c r="K169" s="180"/>
      <c r="L169" s="39"/>
      <c r="M169" s="181" t="s">
        <v>1</v>
      </c>
      <c r="N169" s="182" t="s">
        <v>43</v>
      </c>
      <c r="O169" s="77"/>
      <c r="P169" s="183">
        <f>O169*H169</f>
        <v>0</v>
      </c>
      <c r="Q169" s="183">
        <v>0</v>
      </c>
      <c r="R169" s="183">
        <f>Q169*H169</f>
        <v>0</v>
      </c>
      <c r="S169" s="183">
        <v>0</v>
      </c>
      <c r="T169" s="184">
        <f>S169*H169</f>
        <v>0</v>
      </c>
      <c r="U169" s="38"/>
      <c r="V169" s="38"/>
      <c r="W169" s="38"/>
      <c r="X169" s="38"/>
      <c r="Y169" s="38"/>
      <c r="Z169" s="38"/>
      <c r="AA169" s="38"/>
      <c r="AB169" s="38"/>
      <c r="AC169" s="38"/>
      <c r="AD169" s="38"/>
      <c r="AE169" s="38"/>
      <c r="AR169" s="185" t="s">
        <v>1165</v>
      </c>
      <c r="AT169" s="185" t="s">
        <v>133</v>
      </c>
      <c r="AU169" s="185" t="s">
        <v>88</v>
      </c>
      <c r="AY169" s="19" t="s">
        <v>130</v>
      </c>
      <c r="BE169" s="186">
        <f>IF(N169="základní",J169,0)</f>
        <v>0</v>
      </c>
      <c r="BF169" s="186">
        <f>IF(N169="snížená",J169,0)</f>
        <v>0</v>
      </c>
      <c r="BG169" s="186">
        <f>IF(N169="zákl. přenesená",J169,0)</f>
        <v>0</v>
      </c>
      <c r="BH169" s="186">
        <f>IF(N169="sníž. přenesená",J169,0)</f>
        <v>0</v>
      </c>
      <c r="BI169" s="186">
        <f>IF(N169="nulová",J169,0)</f>
        <v>0</v>
      </c>
      <c r="BJ169" s="19" t="s">
        <v>86</v>
      </c>
      <c r="BK169" s="186">
        <f>ROUND(I169*H169,2)</f>
        <v>0</v>
      </c>
      <c r="BL169" s="19" t="s">
        <v>1165</v>
      </c>
      <c r="BM169" s="185" t="s">
        <v>1166</v>
      </c>
    </row>
    <row r="170" s="12" customFormat="1" ht="22.8" customHeight="1">
      <c r="A170" s="12"/>
      <c r="B170" s="159"/>
      <c r="C170" s="12"/>
      <c r="D170" s="160" t="s">
        <v>77</v>
      </c>
      <c r="E170" s="170" t="s">
        <v>179</v>
      </c>
      <c r="F170" s="170" t="s">
        <v>511</v>
      </c>
      <c r="G170" s="12"/>
      <c r="H170" s="12"/>
      <c r="I170" s="162"/>
      <c r="J170" s="171">
        <f>BK170</f>
        <v>0</v>
      </c>
      <c r="K170" s="12"/>
      <c r="L170" s="159"/>
      <c r="M170" s="164"/>
      <c r="N170" s="165"/>
      <c r="O170" s="165"/>
      <c r="P170" s="166">
        <f>SUM(P171:P184)</f>
        <v>0</v>
      </c>
      <c r="Q170" s="165"/>
      <c r="R170" s="166">
        <f>SUM(R171:R184)</f>
        <v>0.0058499999999999993</v>
      </c>
      <c r="S170" s="165"/>
      <c r="T170" s="167">
        <f>SUM(T171:T184)</f>
        <v>0</v>
      </c>
      <c r="U170" s="12"/>
      <c r="V170" s="12"/>
      <c r="W170" s="12"/>
      <c r="X170" s="12"/>
      <c r="Y170" s="12"/>
      <c r="Z170" s="12"/>
      <c r="AA170" s="12"/>
      <c r="AB170" s="12"/>
      <c r="AC170" s="12"/>
      <c r="AD170" s="12"/>
      <c r="AE170" s="12"/>
      <c r="AR170" s="160" t="s">
        <v>86</v>
      </c>
      <c r="AT170" s="168" t="s">
        <v>77</v>
      </c>
      <c r="AU170" s="168" t="s">
        <v>86</v>
      </c>
      <c r="AY170" s="160" t="s">
        <v>130</v>
      </c>
      <c r="BK170" s="169">
        <f>SUM(BK171:BK184)</f>
        <v>0</v>
      </c>
    </row>
    <row r="171" s="2" customFormat="1" ht="37.8" customHeight="1">
      <c r="A171" s="38"/>
      <c r="B171" s="172"/>
      <c r="C171" s="173" t="s">
        <v>512</v>
      </c>
      <c r="D171" s="173" t="s">
        <v>133</v>
      </c>
      <c r="E171" s="174" t="s">
        <v>525</v>
      </c>
      <c r="F171" s="175" t="s">
        <v>526</v>
      </c>
      <c r="G171" s="176" t="s">
        <v>201</v>
      </c>
      <c r="H171" s="177">
        <v>256.31999999999999</v>
      </c>
      <c r="I171" s="178"/>
      <c r="J171" s="179">
        <f>ROUND(I171*H171,2)</f>
        <v>0</v>
      </c>
      <c r="K171" s="180"/>
      <c r="L171" s="39"/>
      <c r="M171" s="181" t="s">
        <v>1</v>
      </c>
      <c r="N171" s="182" t="s">
        <v>43</v>
      </c>
      <c r="O171" s="77"/>
      <c r="P171" s="183">
        <f>O171*H171</f>
        <v>0</v>
      </c>
      <c r="Q171" s="183">
        <v>0</v>
      </c>
      <c r="R171" s="183">
        <f>Q171*H171</f>
        <v>0</v>
      </c>
      <c r="S171" s="183">
        <v>0</v>
      </c>
      <c r="T171" s="184">
        <f>S171*H171</f>
        <v>0</v>
      </c>
      <c r="U171" s="38"/>
      <c r="V171" s="38"/>
      <c r="W171" s="38"/>
      <c r="X171" s="38"/>
      <c r="Y171" s="38"/>
      <c r="Z171" s="38"/>
      <c r="AA171" s="38"/>
      <c r="AB171" s="38"/>
      <c r="AC171" s="38"/>
      <c r="AD171" s="38"/>
      <c r="AE171" s="38"/>
      <c r="AR171" s="185" t="s">
        <v>149</v>
      </c>
      <c r="AT171" s="185" t="s">
        <v>133</v>
      </c>
      <c r="AU171" s="185" t="s">
        <v>88</v>
      </c>
      <c r="AY171" s="19" t="s">
        <v>130</v>
      </c>
      <c r="BE171" s="186">
        <f>IF(N171="základní",J171,0)</f>
        <v>0</v>
      </c>
      <c r="BF171" s="186">
        <f>IF(N171="snížená",J171,0)</f>
        <v>0</v>
      </c>
      <c r="BG171" s="186">
        <f>IF(N171="zákl. přenesená",J171,0)</f>
        <v>0</v>
      </c>
      <c r="BH171" s="186">
        <f>IF(N171="sníž. přenesená",J171,0)</f>
        <v>0</v>
      </c>
      <c r="BI171" s="186">
        <f>IF(N171="nulová",J171,0)</f>
        <v>0</v>
      </c>
      <c r="BJ171" s="19" t="s">
        <v>86</v>
      </c>
      <c r="BK171" s="186">
        <f>ROUND(I171*H171,2)</f>
        <v>0</v>
      </c>
      <c r="BL171" s="19" t="s">
        <v>149</v>
      </c>
      <c r="BM171" s="185" t="s">
        <v>1167</v>
      </c>
    </row>
    <row r="172" s="15" customFormat="1">
      <c r="A172" s="15"/>
      <c r="B172" s="214"/>
      <c r="C172" s="15"/>
      <c r="D172" s="187" t="s">
        <v>204</v>
      </c>
      <c r="E172" s="215" t="s">
        <v>1</v>
      </c>
      <c r="F172" s="216" t="s">
        <v>1168</v>
      </c>
      <c r="G172" s="15"/>
      <c r="H172" s="215" t="s">
        <v>1</v>
      </c>
      <c r="I172" s="217"/>
      <c r="J172" s="15"/>
      <c r="K172" s="15"/>
      <c r="L172" s="214"/>
      <c r="M172" s="218"/>
      <c r="N172" s="219"/>
      <c r="O172" s="219"/>
      <c r="P172" s="219"/>
      <c r="Q172" s="219"/>
      <c r="R172" s="219"/>
      <c r="S172" s="219"/>
      <c r="T172" s="220"/>
      <c r="U172" s="15"/>
      <c r="V172" s="15"/>
      <c r="W172" s="15"/>
      <c r="X172" s="15"/>
      <c r="Y172" s="15"/>
      <c r="Z172" s="15"/>
      <c r="AA172" s="15"/>
      <c r="AB172" s="15"/>
      <c r="AC172" s="15"/>
      <c r="AD172" s="15"/>
      <c r="AE172" s="15"/>
      <c r="AT172" s="215" t="s">
        <v>204</v>
      </c>
      <c r="AU172" s="215" t="s">
        <v>88</v>
      </c>
      <c r="AV172" s="15" t="s">
        <v>86</v>
      </c>
      <c r="AW172" s="15" t="s">
        <v>33</v>
      </c>
      <c r="AX172" s="15" t="s">
        <v>78</v>
      </c>
      <c r="AY172" s="215" t="s">
        <v>130</v>
      </c>
    </row>
    <row r="173" s="13" customFormat="1">
      <c r="A173" s="13"/>
      <c r="B173" s="198"/>
      <c r="C173" s="13"/>
      <c r="D173" s="187" t="s">
        <v>204</v>
      </c>
      <c r="E173" s="199" t="s">
        <v>1</v>
      </c>
      <c r="F173" s="200" t="s">
        <v>532</v>
      </c>
      <c r="G173" s="13"/>
      <c r="H173" s="201">
        <v>256.31999999999999</v>
      </c>
      <c r="I173" s="202"/>
      <c r="J173" s="13"/>
      <c r="K173" s="13"/>
      <c r="L173" s="198"/>
      <c r="M173" s="203"/>
      <c r="N173" s="204"/>
      <c r="O173" s="204"/>
      <c r="P173" s="204"/>
      <c r="Q173" s="204"/>
      <c r="R173" s="204"/>
      <c r="S173" s="204"/>
      <c r="T173" s="205"/>
      <c r="U173" s="13"/>
      <c r="V173" s="13"/>
      <c r="W173" s="13"/>
      <c r="X173" s="13"/>
      <c r="Y173" s="13"/>
      <c r="Z173" s="13"/>
      <c r="AA173" s="13"/>
      <c r="AB173" s="13"/>
      <c r="AC173" s="13"/>
      <c r="AD173" s="13"/>
      <c r="AE173" s="13"/>
      <c r="AT173" s="199" t="s">
        <v>204</v>
      </c>
      <c r="AU173" s="199" t="s">
        <v>88</v>
      </c>
      <c r="AV173" s="13" t="s">
        <v>88</v>
      </c>
      <c r="AW173" s="13" t="s">
        <v>33</v>
      </c>
      <c r="AX173" s="13" t="s">
        <v>78</v>
      </c>
      <c r="AY173" s="199" t="s">
        <v>130</v>
      </c>
    </row>
    <row r="174" s="14" customFormat="1">
      <c r="A174" s="14"/>
      <c r="B174" s="206"/>
      <c r="C174" s="14"/>
      <c r="D174" s="187" t="s">
        <v>204</v>
      </c>
      <c r="E174" s="207" t="s">
        <v>1</v>
      </c>
      <c r="F174" s="208" t="s">
        <v>206</v>
      </c>
      <c r="G174" s="14"/>
      <c r="H174" s="209">
        <v>256.31999999999999</v>
      </c>
      <c r="I174" s="210"/>
      <c r="J174" s="14"/>
      <c r="K174" s="14"/>
      <c r="L174" s="206"/>
      <c r="M174" s="211"/>
      <c r="N174" s="212"/>
      <c r="O174" s="212"/>
      <c r="P174" s="212"/>
      <c r="Q174" s="212"/>
      <c r="R174" s="212"/>
      <c r="S174" s="212"/>
      <c r="T174" s="213"/>
      <c r="U174" s="14"/>
      <c r="V174" s="14"/>
      <c r="W174" s="14"/>
      <c r="X174" s="14"/>
      <c r="Y174" s="14"/>
      <c r="Z174" s="14"/>
      <c r="AA174" s="14"/>
      <c r="AB174" s="14"/>
      <c r="AC174" s="14"/>
      <c r="AD174" s="14"/>
      <c r="AE174" s="14"/>
      <c r="AT174" s="207" t="s">
        <v>204</v>
      </c>
      <c r="AU174" s="207" t="s">
        <v>88</v>
      </c>
      <c r="AV174" s="14" t="s">
        <v>149</v>
      </c>
      <c r="AW174" s="14" t="s">
        <v>33</v>
      </c>
      <c r="AX174" s="14" t="s">
        <v>86</v>
      </c>
      <c r="AY174" s="207" t="s">
        <v>130</v>
      </c>
    </row>
    <row r="175" s="2" customFormat="1" ht="37.8" customHeight="1">
      <c r="A175" s="38"/>
      <c r="B175" s="172"/>
      <c r="C175" s="173" t="s">
        <v>520</v>
      </c>
      <c r="D175" s="173" t="s">
        <v>133</v>
      </c>
      <c r="E175" s="174" t="s">
        <v>540</v>
      </c>
      <c r="F175" s="175" t="s">
        <v>535</v>
      </c>
      <c r="G175" s="176" t="s">
        <v>201</v>
      </c>
      <c r="H175" s="177">
        <v>2563.1999999999998</v>
      </c>
      <c r="I175" s="178"/>
      <c r="J175" s="179">
        <f>ROUND(I175*H175,2)</f>
        <v>0</v>
      </c>
      <c r="K175" s="180"/>
      <c r="L175" s="39"/>
      <c r="M175" s="181" t="s">
        <v>1</v>
      </c>
      <c r="N175" s="182" t="s">
        <v>43</v>
      </c>
      <c r="O175" s="77"/>
      <c r="P175" s="183">
        <f>O175*H175</f>
        <v>0</v>
      </c>
      <c r="Q175" s="183">
        <v>0</v>
      </c>
      <c r="R175" s="183">
        <f>Q175*H175</f>
        <v>0</v>
      </c>
      <c r="S175" s="183">
        <v>0</v>
      </c>
      <c r="T175" s="184">
        <f>S175*H175</f>
        <v>0</v>
      </c>
      <c r="U175" s="38"/>
      <c r="V175" s="38"/>
      <c r="W175" s="38"/>
      <c r="X175" s="38"/>
      <c r="Y175" s="38"/>
      <c r="Z175" s="38"/>
      <c r="AA175" s="38"/>
      <c r="AB175" s="38"/>
      <c r="AC175" s="38"/>
      <c r="AD175" s="38"/>
      <c r="AE175" s="38"/>
      <c r="AR175" s="185" t="s">
        <v>149</v>
      </c>
      <c r="AT175" s="185" t="s">
        <v>133</v>
      </c>
      <c r="AU175" s="185" t="s">
        <v>88</v>
      </c>
      <c r="AY175" s="19" t="s">
        <v>130</v>
      </c>
      <c r="BE175" s="186">
        <f>IF(N175="základní",J175,0)</f>
        <v>0</v>
      </c>
      <c r="BF175" s="186">
        <f>IF(N175="snížená",J175,0)</f>
        <v>0</v>
      </c>
      <c r="BG175" s="186">
        <f>IF(N175="zákl. přenesená",J175,0)</f>
        <v>0</v>
      </c>
      <c r="BH175" s="186">
        <f>IF(N175="sníž. přenesená",J175,0)</f>
        <v>0</v>
      </c>
      <c r="BI175" s="186">
        <f>IF(N175="nulová",J175,0)</f>
        <v>0</v>
      </c>
      <c r="BJ175" s="19" t="s">
        <v>86</v>
      </c>
      <c r="BK175" s="186">
        <f>ROUND(I175*H175,2)</f>
        <v>0</v>
      </c>
      <c r="BL175" s="19" t="s">
        <v>149</v>
      </c>
      <c r="BM175" s="185" t="s">
        <v>1169</v>
      </c>
    </row>
    <row r="176" s="2" customFormat="1">
      <c r="A176" s="38"/>
      <c r="B176" s="39"/>
      <c r="C176" s="38"/>
      <c r="D176" s="187" t="s">
        <v>152</v>
      </c>
      <c r="E176" s="38"/>
      <c r="F176" s="188" t="s">
        <v>542</v>
      </c>
      <c r="G176" s="38"/>
      <c r="H176" s="38"/>
      <c r="I176" s="189"/>
      <c r="J176" s="38"/>
      <c r="K176" s="38"/>
      <c r="L176" s="39"/>
      <c r="M176" s="190"/>
      <c r="N176" s="191"/>
      <c r="O176" s="77"/>
      <c r="P176" s="77"/>
      <c r="Q176" s="77"/>
      <c r="R176" s="77"/>
      <c r="S176" s="77"/>
      <c r="T176" s="78"/>
      <c r="U176" s="38"/>
      <c r="V176" s="38"/>
      <c r="W176" s="38"/>
      <c r="X176" s="38"/>
      <c r="Y176" s="38"/>
      <c r="Z176" s="38"/>
      <c r="AA176" s="38"/>
      <c r="AB176" s="38"/>
      <c r="AC176" s="38"/>
      <c r="AD176" s="38"/>
      <c r="AE176" s="38"/>
      <c r="AT176" s="19" t="s">
        <v>152</v>
      </c>
      <c r="AU176" s="19" t="s">
        <v>88</v>
      </c>
    </row>
    <row r="177" s="15" customFormat="1">
      <c r="A177" s="15"/>
      <c r="B177" s="214"/>
      <c r="C177" s="15"/>
      <c r="D177" s="187" t="s">
        <v>204</v>
      </c>
      <c r="E177" s="215" t="s">
        <v>1</v>
      </c>
      <c r="F177" s="216" t="s">
        <v>1168</v>
      </c>
      <c r="G177" s="15"/>
      <c r="H177" s="215" t="s">
        <v>1</v>
      </c>
      <c r="I177" s="217"/>
      <c r="J177" s="15"/>
      <c r="K177" s="15"/>
      <c r="L177" s="214"/>
      <c r="M177" s="218"/>
      <c r="N177" s="219"/>
      <c r="O177" s="219"/>
      <c r="P177" s="219"/>
      <c r="Q177" s="219"/>
      <c r="R177" s="219"/>
      <c r="S177" s="219"/>
      <c r="T177" s="220"/>
      <c r="U177" s="15"/>
      <c r="V177" s="15"/>
      <c r="W177" s="15"/>
      <c r="X177" s="15"/>
      <c r="Y177" s="15"/>
      <c r="Z177" s="15"/>
      <c r="AA177" s="15"/>
      <c r="AB177" s="15"/>
      <c r="AC177" s="15"/>
      <c r="AD177" s="15"/>
      <c r="AE177" s="15"/>
      <c r="AT177" s="215" t="s">
        <v>204</v>
      </c>
      <c r="AU177" s="215" t="s">
        <v>88</v>
      </c>
      <c r="AV177" s="15" t="s">
        <v>86</v>
      </c>
      <c r="AW177" s="15" t="s">
        <v>33</v>
      </c>
      <c r="AX177" s="15" t="s">
        <v>78</v>
      </c>
      <c r="AY177" s="215" t="s">
        <v>130</v>
      </c>
    </row>
    <row r="178" s="13" customFormat="1">
      <c r="A178" s="13"/>
      <c r="B178" s="198"/>
      <c r="C178" s="13"/>
      <c r="D178" s="187" t="s">
        <v>204</v>
      </c>
      <c r="E178" s="199" t="s">
        <v>1</v>
      </c>
      <c r="F178" s="200" t="s">
        <v>543</v>
      </c>
      <c r="G178" s="13"/>
      <c r="H178" s="201">
        <v>2563.1999999999998</v>
      </c>
      <c r="I178" s="202"/>
      <c r="J178" s="13"/>
      <c r="K178" s="13"/>
      <c r="L178" s="198"/>
      <c r="M178" s="203"/>
      <c r="N178" s="204"/>
      <c r="O178" s="204"/>
      <c r="P178" s="204"/>
      <c r="Q178" s="204"/>
      <c r="R178" s="204"/>
      <c r="S178" s="204"/>
      <c r="T178" s="205"/>
      <c r="U178" s="13"/>
      <c r="V178" s="13"/>
      <c r="W178" s="13"/>
      <c r="X178" s="13"/>
      <c r="Y178" s="13"/>
      <c r="Z178" s="13"/>
      <c r="AA178" s="13"/>
      <c r="AB178" s="13"/>
      <c r="AC178" s="13"/>
      <c r="AD178" s="13"/>
      <c r="AE178" s="13"/>
      <c r="AT178" s="199" t="s">
        <v>204</v>
      </c>
      <c r="AU178" s="199" t="s">
        <v>88</v>
      </c>
      <c r="AV178" s="13" t="s">
        <v>88</v>
      </c>
      <c r="AW178" s="13" t="s">
        <v>33</v>
      </c>
      <c r="AX178" s="13" t="s">
        <v>78</v>
      </c>
      <c r="AY178" s="199" t="s">
        <v>130</v>
      </c>
    </row>
    <row r="179" s="14" customFormat="1">
      <c r="A179" s="14"/>
      <c r="B179" s="206"/>
      <c r="C179" s="14"/>
      <c r="D179" s="187" t="s">
        <v>204</v>
      </c>
      <c r="E179" s="207" t="s">
        <v>1</v>
      </c>
      <c r="F179" s="208" t="s">
        <v>206</v>
      </c>
      <c r="G179" s="14"/>
      <c r="H179" s="209">
        <v>2563.1999999999998</v>
      </c>
      <c r="I179" s="210"/>
      <c r="J179" s="14"/>
      <c r="K179" s="14"/>
      <c r="L179" s="206"/>
      <c r="M179" s="211"/>
      <c r="N179" s="212"/>
      <c r="O179" s="212"/>
      <c r="P179" s="212"/>
      <c r="Q179" s="212"/>
      <c r="R179" s="212"/>
      <c r="S179" s="212"/>
      <c r="T179" s="213"/>
      <c r="U179" s="14"/>
      <c r="V179" s="14"/>
      <c r="W179" s="14"/>
      <c r="X179" s="14"/>
      <c r="Y179" s="14"/>
      <c r="Z179" s="14"/>
      <c r="AA179" s="14"/>
      <c r="AB179" s="14"/>
      <c r="AC179" s="14"/>
      <c r="AD179" s="14"/>
      <c r="AE179" s="14"/>
      <c r="AT179" s="207" t="s">
        <v>204</v>
      </c>
      <c r="AU179" s="207" t="s">
        <v>88</v>
      </c>
      <c r="AV179" s="14" t="s">
        <v>149</v>
      </c>
      <c r="AW179" s="14" t="s">
        <v>33</v>
      </c>
      <c r="AX179" s="14" t="s">
        <v>86</v>
      </c>
      <c r="AY179" s="207" t="s">
        <v>130</v>
      </c>
    </row>
    <row r="180" s="2" customFormat="1" ht="37.8" customHeight="1">
      <c r="A180" s="38"/>
      <c r="B180" s="172"/>
      <c r="C180" s="173" t="s">
        <v>524</v>
      </c>
      <c r="D180" s="173" t="s">
        <v>133</v>
      </c>
      <c r="E180" s="174" t="s">
        <v>545</v>
      </c>
      <c r="F180" s="175" t="s">
        <v>546</v>
      </c>
      <c r="G180" s="176" t="s">
        <v>201</v>
      </c>
      <c r="H180" s="177">
        <v>256.31999999999999</v>
      </c>
      <c r="I180" s="178"/>
      <c r="J180" s="179">
        <f>ROUND(I180*H180,2)</f>
        <v>0</v>
      </c>
      <c r="K180" s="180"/>
      <c r="L180" s="39"/>
      <c r="M180" s="181" t="s">
        <v>1</v>
      </c>
      <c r="N180" s="182" t="s">
        <v>43</v>
      </c>
      <c r="O180" s="77"/>
      <c r="P180" s="183">
        <f>O180*H180</f>
        <v>0</v>
      </c>
      <c r="Q180" s="183">
        <v>0</v>
      </c>
      <c r="R180" s="183">
        <f>Q180*H180</f>
        <v>0</v>
      </c>
      <c r="S180" s="183">
        <v>0</v>
      </c>
      <c r="T180" s="184">
        <f>S180*H180</f>
        <v>0</v>
      </c>
      <c r="U180" s="38"/>
      <c r="V180" s="38"/>
      <c r="W180" s="38"/>
      <c r="X180" s="38"/>
      <c r="Y180" s="38"/>
      <c r="Z180" s="38"/>
      <c r="AA180" s="38"/>
      <c r="AB180" s="38"/>
      <c r="AC180" s="38"/>
      <c r="AD180" s="38"/>
      <c r="AE180" s="38"/>
      <c r="AR180" s="185" t="s">
        <v>149</v>
      </c>
      <c r="AT180" s="185" t="s">
        <v>133</v>
      </c>
      <c r="AU180" s="185" t="s">
        <v>88</v>
      </c>
      <c r="AY180" s="19" t="s">
        <v>130</v>
      </c>
      <c r="BE180" s="186">
        <f>IF(N180="základní",J180,0)</f>
        <v>0</v>
      </c>
      <c r="BF180" s="186">
        <f>IF(N180="snížená",J180,0)</f>
        <v>0</v>
      </c>
      <c r="BG180" s="186">
        <f>IF(N180="zákl. přenesená",J180,0)</f>
        <v>0</v>
      </c>
      <c r="BH180" s="186">
        <f>IF(N180="sníž. přenesená",J180,0)</f>
        <v>0</v>
      </c>
      <c r="BI180" s="186">
        <f>IF(N180="nulová",J180,0)</f>
        <v>0</v>
      </c>
      <c r="BJ180" s="19" t="s">
        <v>86</v>
      </c>
      <c r="BK180" s="186">
        <f>ROUND(I180*H180,2)</f>
        <v>0</v>
      </c>
      <c r="BL180" s="19" t="s">
        <v>149</v>
      </c>
      <c r="BM180" s="185" t="s">
        <v>1170</v>
      </c>
    </row>
    <row r="181" s="15" customFormat="1">
      <c r="A181" s="15"/>
      <c r="B181" s="214"/>
      <c r="C181" s="15"/>
      <c r="D181" s="187" t="s">
        <v>204</v>
      </c>
      <c r="E181" s="215" t="s">
        <v>1</v>
      </c>
      <c r="F181" s="216" t="s">
        <v>1168</v>
      </c>
      <c r="G181" s="15"/>
      <c r="H181" s="215" t="s">
        <v>1</v>
      </c>
      <c r="I181" s="217"/>
      <c r="J181" s="15"/>
      <c r="K181" s="15"/>
      <c r="L181" s="214"/>
      <c r="M181" s="218"/>
      <c r="N181" s="219"/>
      <c r="O181" s="219"/>
      <c r="P181" s="219"/>
      <c r="Q181" s="219"/>
      <c r="R181" s="219"/>
      <c r="S181" s="219"/>
      <c r="T181" s="220"/>
      <c r="U181" s="15"/>
      <c r="V181" s="15"/>
      <c r="W181" s="15"/>
      <c r="X181" s="15"/>
      <c r="Y181" s="15"/>
      <c r="Z181" s="15"/>
      <c r="AA181" s="15"/>
      <c r="AB181" s="15"/>
      <c r="AC181" s="15"/>
      <c r="AD181" s="15"/>
      <c r="AE181" s="15"/>
      <c r="AT181" s="215" t="s">
        <v>204</v>
      </c>
      <c r="AU181" s="215" t="s">
        <v>88</v>
      </c>
      <c r="AV181" s="15" t="s">
        <v>86</v>
      </c>
      <c r="AW181" s="15" t="s">
        <v>33</v>
      </c>
      <c r="AX181" s="15" t="s">
        <v>78</v>
      </c>
      <c r="AY181" s="215" t="s">
        <v>130</v>
      </c>
    </row>
    <row r="182" s="13" customFormat="1">
      <c r="A182" s="13"/>
      <c r="B182" s="198"/>
      <c r="C182" s="13"/>
      <c r="D182" s="187" t="s">
        <v>204</v>
      </c>
      <c r="E182" s="199" t="s">
        <v>1</v>
      </c>
      <c r="F182" s="200" t="s">
        <v>532</v>
      </c>
      <c r="G182" s="13"/>
      <c r="H182" s="201">
        <v>256.31999999999999</v>
      </c>
      <c r="I182" s="202"/>
      <c r="J182" s="13"/>
      <c r="K182" s="13"/>
      <c r="L182" s="198"/>
      <c r="M182" s="203"/>
      <c r="N182" s="204"/>
      <c r="O182" s="204"/>
      <c r="P182" s="204"/>
      <c r="Q182" s="204"/>
      <c r="R182" s="204"/>
      <c r="S182" s="204"/>
      <c r="T182" s="205"/>
      <c r="U182" s="13"/>
      <c r="V182" s="13"/>
      <c r="W182" s="13"/>
      <c r="X182" s="13"/>
      <c r="Y182" s="13"/>
      <c r="Z182" s="13"/>
      <c r="AA182" s="13"/>
      <c r="AB182" s="13"/>
      <c r="AC182" s="13"/>
      <c r="AD182" s="13"/>
      <c r="AE182" s="13"/>
      <c r="AT182" s="199" t="s">
        <v>204</v>
      </c>
      <c r="AU182" s="199" t="s">
        <v>88</v>
      </c>
      <c r="AV182" s="13" t="s">
        <v>88</v>
      </c>
      <c r="AW182" s="13" t="s">
        <v>33</v>
      </c>
      <c r="AX182" s="13" t="s">
        <v>78</v>
      </c>
      <c r="AY182" s="199" t="s">
        <v>130</v>
      </c>
    </row>
    <row r="183" s="14" customFormat="1">
      <c r="A183" s="14"/>
      <c r="B183" s="206"/>
      <c r="C183" s="14"/>
      <c r="D183" s="187" t="s">
        <v>204</v>
      </c>
      <c r="E183" s="207" t="s">
        <v>1</v>
      </c>
      <c r="F183" s="208" t="s">
        <v>206</v>
      </c>
      <c r="G183" s="14"/>
      <c r="H183" s="209">
        <v>256.31999999999999</v>
      </c>
      <c r="I183" s="210"/>
      <c r="J183" s="14"/>
      <c r="K183" s="14"/>
      <c r="L183" s="206"/>
      <c r="M183" s="211"/>
      <c r="N183" s="212"/>
      <c r="O183" s="212"/>
      <c r="P183" s="212"/>
      <c r="Q183" s="212"/>
      <c r="R183" s="212"/>
      <c r="S183" s="212"/>
      <c r="T183" s="213"/>
      <c r="U183" s="14"/>
      <c r="V183" s="14"/>
      <c r="W183" s="14"/>
      <c r="X183" s="14"/>
      <c r="Y183" s="14"/>
      <c r="Z183" s="14"/>
      <c r="AA183" s="14"/>
      <c r="AB183" s="14"/>
      <c r="AC183" s="14"/>
      <c r="AD183" s="14"/>
      <c r="AE183" s="14"/>
      <c r="AT183" s="207" t="s">
        <v>204</v>
      </c>
      <c r="AU183" s="207" t="s">
        <v>88</v>
      </c>
      <c r="AV183" s="14" t="s">
        <v>149</v>
      </c>
      <c r="AW183" s="14" t="s">
        <v>33</v>
      </c>
      <c r="AX183" s="14" t="s">
        <v>86</v>
      </c>
      <c r="AY183" s="207" t="s">
        <v>130</v>
      </c>
    </row>
    <row r="184" s="2" customFormat="1" ht="33" customHeight="1">
      <c r="A184" s="38"/>
      <c r="B184" s="172"/>
      <c r="C184" s="173" t="s">
        <v>533</v>
      </c>
      <c r="D184" s="173" t="s">
        <v>133</v>
      </c>
      <c r="E184" s="174" t="s">
        <v>549</v>
      </c>
      <c r="F184" s="175" t="s">
        <v>550</v>
      </c>
      <c r="G184" s="176" t="s">
        <v>201</v>
      </c>
      <c r="H184" s="177">
        <v>45</v>
      </c>
      <c r="I184" s="178"/>
      <c r="J184" s="179">
        <f>ROUND(I184*H184,2)</f>
        <v>0</v>
      </c>
      <c r="K184" s="180"/>
      <c r="L184" s="39"/>
      <c r="M184" s="193" t="s">
        <v>1</v>
      </c>
      <c r="N184" s="194" t="s">
        <v>43</v>
      </c>
      <c r="O184" s="195"/>
      <c r="P184" s="196">
        <f>O184*H184</f>
        <v>0</v>
      </c>
      <c r="Q184" s="196">
        <v>0.00012999999999999999</v>
      </c>
      <c r="R184" s="196">
        <f>Q184*H184</f>
        <v>0.0058499999999999993</v>
      </c>
      <c r="S184" s="196">
        <v>0</v>
      </c>
      <c r="T184" s="197">
        <f>S184*H184</f>
        <v>0</v>
      </c>
      <c r="U184" s="38"/>
      <c r="V184" s="38"/>
      <c r="W184" s="38"/>
      <c r="X184" s="38"/>
      <c r="Y184" s="38"/>
      <c r="Z184" s="38"/>
      <c r="AA184" s="38"/>
      <c r="AB184" s="38"/>
      <c r="AC184" s="38"/>
      <c r="AD184" s="38"/>
      <c r="AE184" s="38"/>
      <c r="AR184" s="185" t="s">
        <v>149</v>
      </c>
      <c r="AT184" s="185" t="s">
        <v>133</v>
      </c>
      <c r="AU184" s="185" t="s">
        <v>88</v>
      </c>
      <c r="AY184" s="19" t="s">
        <v>130</v>
      </c>
      <c r="BE184" s="186">
        <f>IF(N184="základní",J184,0)</f>
        <v>0</v>
      </c>
      <c r="BF184" s="186">
        <f>IF(N184="snížená",J184,0)</f>
        <v>0</v>
      </c>
      <c r="BG184" s="186">
        <f>IF(N184="zákl. přenesená",J184,0)</f>
        <v>0</v>
      </c>
      <c r="BH184" s="186">
        <f>IF(N184="sníž. přenesená",J184,0)</f>
        <v>0</v>
      </c>
      <c r="BI184" s="186">
        <f>IF(N184="nulová",J184,0)</f>
        <v>0</v>
      </c>
      <c r="BJ184" s="19" t="s">
        <v>86</v>
      </c>
      <c r="BK184" s="186">
        <f>ROUND(I184*H184,2)</f>
        <v>0</v>
      </c>
      <c r="BL184" s="19" t="s">
        <v>149</v>
      </c>
      <c r="BM184" s="185" t="s">
        <v>1171</v>
      </c>
    </row>
    <row r="185" s="2" customFormat="1" ht="6.96" customHeight="1">
      <c r="A185" s="38"/>
      <c r="B185" s="60"/>
      <c r="C185" s="61"/>
      <c r="D185" s="61"/>
      <c r="E185" s="61"/>
      <c r="F185" s="61"/>
      <c r="G185" s="61"/>
      <c r="H185" s="61"/>
      <c r="I185" s="61"/>
      <c r="J185" s="61"/>
      <c r="K185" s="61"/>
      <c r="L185" s="39"/>
      <c r="M185" s="38"/>
      <c r="O185" s="38"/>
      <c r="P185" s="38"/>
      <c r="Q185" s="38"/>
      <c r="R185" s="38"/>
      <c r="S185" s="38"/>
      <c r="T185" s="38"/>
      <c r="U185" s="38"/>
      <c r="V185" s="38"/>
      <c r="W185" s="38"/>
      <c r="X185" s="38"/>
      <c r="Y185" s="38"/>
      <c r="Z185" s="38"/>
      <c r="AA185" s="38"/>
      <c r="AB185" s="38"/>
      <c r="AC185" s="38"/>
      <c r="AD185" s="38"/>
      <c r="AE185" s="38"/>
    </row>
  </sheetData>
  <autoFilter ref="C122:K184"/>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Martin Jindra</dc:creator>
  <cp:lastModifiedBy>Martin Jindra</cp:lastModifiedBy>
  <dcterms:created xsi:type="dcterms:W3CDTF">2024-01-30T11:46:02Z</dcterms:created>
  <dcterms:modified xsi:type="dcterms:W3CDTF">2024-01-30T11:46:05Z</dcterms:modified>
</cp:coreProperties>
</file>